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VINH\KE TOAN\PHONG GD&amp;ĐT Q3\Khuyết tật\2021\"/>
    </mc:Choice>
  </mc:AlternateContent>
  <xr:revisionPtr revIDLastSave="0" documentId="13_ncr:1_{A7CDF537-E60A-4D0A-BF7A-AF4BA3F41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II 20-21" sheetId="9" r:id="rId1"/>
    <sheet name="HKI 21-22" sheetId="8" r:id="rId2"/>
  </sheets>
  <definedNames>
    <definedName name="_xlnm.Print_Titles" localSheetId="1">'HKI 21-22'!$7:$15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8" l="1"/>
  <c r="O24" i="8"/>
  <c r="N24" i="8"/>
  <c r="M24" i="8"/>
  <c r="L24" i="8"/>
  <c r="K24" i="8"/>
  <c r="J24" i="8"/>
  <c r="I24" i="8"/>
  <c r="G24" i="8"/>
  <c r="F24" i="8"/>
  <c r="E24" i="8"/>
  <c r="D24" i="8"/>
  <c r="R20" i="8"/>
  <c r="O20" i="8"/>
  <c r="N20" i="8"/>
  <c r="M20" i="8"/>
  <c r="L20" i="8"/>
  <c r="K20" i="8"/>
  <c r="J20" i="8"/>
  <c r="I20" i="8"/>
  <c r="G20" i="8"/>
  <c r="F20" i="8"/>
  <c r="E20" i="8"/>
  <c r="D20" i="8"/>
  <c r="N17" i="8"/>
  <c r="M17" i="8"/>
  <c r="L17" i="8"/>
  <c r="K17" i="8"/>
  <c r="J17" i="8"/>
  <c r="I17" i="8"/>
  <c r="G17" i="8"/>
  <c r="F17" i="8"/>
  <c r="E17" i="8"/>
  <c r="D17" i="8"/>
  <c r="R16" i="9"/>
  <c r="N16" i="9"/>
  <c r="M16" i="9"/>
  <c r="L16" i="9"/>
  <c r="K16" i="9"/>
  <c r="J16" i="9"/>
  <c r="I16" i="9"/>
  <c r="G16" i="9"/>
  <c r="F16" i="9"/>
  <c r="E16" i="9"/>
  <c r="D16" i="9"/>
  <c r="R20" i="9"/>
  <c r="O20" i="9"/>
  <c r="N20" i="9"/>
  <c r="M20" i="9"/>
  <c r="L20" i="9"/>
  <c r="K20" i="9"/>
  <c r="J20" i="9"/>
  <c r="I20" i="9"/>
  <c r="G20" i="9"/>
  <c r="F20" i="9"/>
  <c r="E20" i="9"/>
  <c r="D20" i="9"/>
  <c r="R24" i="9"/>
  <c r="O24" i="9"/>
  <c r="N24" i="9"/>
  <c r="M24" i="9"/>
  <c r="L24" i="9"/>
  <c r="K24" i="9"/>
  <c r="J24" i="9"/>
  <c r="I24" i="9"/>
  <c r="G24" i="9"/>
  <c r="F24" i="9"/>
  <c r="E24" i="9"/>
  <c r="D24" i="9"/>
  <c r="H25" i="9"/>
  <c r="Q25" i="9" s="1"/>
  <c r="T25" i="9" s="1"/>
  <c r="T24" i="9" s="1"/>
  <c r="C25" i="9"/>
  <c r="C24" i="9" s="1"/>
  <c r="H21" i="9"/>
  <c r="Q21" i="9" s="1"/>
  <c r="T21" i="9" s="1"/>
  <c r="T20" i="9" s="1"/>
  <c r="C21" i="9"/>
  <c r="C20" i="9" s="1"/>
  <c r="O17" i="9"/>
  <c r="O16" i="9" s="1"/>
  <c r="H17" i="9"/>
  <c r="H16" i="9" s="1"/>
  <c r="C17" i="9"/>
  <c r="C16" i="9" s="1"/>
  <c r="C25" i="8"/>
  <c r="C24" i="8" s="1"/>
  <c r="C21" i="8"/>
  <c r="C20" i="8" s="1"/>
  <c r="C18" i="8"/>
  <c r="C17" i="8" s="1"/>
  <c r="Q24" i="9" l="1"/>
  <c r="Q20" i="9"/>
  <c r="H20" i="9"/>
  <c r="H24" i="9"/>
  <c r="P17" i="9"/>
  <c r="P21" i="9"/>
  <c r="P25" i="9"/>
  <c r="Q17" i="9"/>
  <c r="R18" i="8"/>
  <c r="R17" i="8" s="1"/>
  <c r="Q16" i="9" l="1"/>
  <c r="T17" i="9"/>
  <c r="T16" i="9" s="1"/>
  <c r="S21" i="9"/>
  <c r="S20" i="9" s="1"/>
  <c r="P20" i="9"/>
  <c r="P16" i="9"/>
  <c r="S17" i="9"/>
  <c r="S16" i="9" s="1"/>
  <c r="S25" i="9"/>
  <c r="S24" i="9" s="1"/>
  <c r="P24" i="9"/>
  <c r="H25" i="8"/>
  <c r="H21" i="8"/>
  <c r="H20" i="8" l="1"/>
  <c r="P21" i="8"/>
  <c r="Q21" i="8"/>
  <c r="T21" i="8" s="1"/>
  <c r="H24" i="8"/>
  <c r="Q25" i="8"/>
  <c r="Q24" i="8" s="1"/>
  <c r="P25" i="8"/>
  <c r="P24" i="8"/>
  <c r="S21" i="8" l="1"/>
  <c r="S20" i="8" s="1"/>
  <c r="P20" i="8"/>
  <c r="T20" i="8"/>
  <c r="Q20" i="8"/>
  <c r="T25" i="8"/>
  <c r="T24" i="8" s="1"/>
  <c r="S25" i="8"/>
  <c r="S24" i="8" s="1"/>
  <c r="O18" i="8"/>
  <c r="O17" i="8" s="1"/>
  <c r="H18" i="8" l="1"/>
  <c r="Q18" i="8" l="1"/>
  <c r="Q17" i="8" s="1"/>
  <c r="H17" i="8"/>
  <c r="P18" i="8"/>
  <c r="P17" i="8" s="1"/>
  <c r="S18" i="8" l="1"/>
  <c r="S17" i="8" s="1"/>
  <c r="T18" i="8"/>
  <c r="T17" i="8" s="1"/>
</calcChain>
</file>

<file path=xl/sharedStrings.xml><?xml version="1.0" encoding="utf-8"?>
<sst xmlns="http://schemas.openxmlformats.org/spreadsheetml/2006/main" count="123" uniqueCount="74">
  <si>
    <t>Số
 TT</t>
  </si>
  <si>
    <t>Số giáo viên dạy hòa nhập cho học sinh khuyết tật</t>
  </si>
  <si>
    <t>Hệ số lương, 
phụ cấp thâm niên vượt khung bình quân</t>
  </si>
  <si>
    <t>Tỷ lệ (%) phụ cấp thâm niên bình quân</t>
  </si>
  <si>
    <t>Tỷ lệ phụ cấp ưu đãi</t>
  </si>
  <si>
    <t>Số giờ dạy 1 tháng theo quy định</t>
  </si>
  <si>
    <t>Tiền lương 1 giờ dạy
(ngàn đồng)</t>
  </si>
  <si>
    <t>Tổng số giờ các giáo viên dạy hòa nhập cho học sinh khuyết tật trong 1 tháng</t>
  </si>
  <si>
    <t>Tổng số</t>
  </si>
  <si>
    <t>Hệ số lương ngạch, bậc bình quân</t>
  </si>
  <si>
    <t>Phụ cấp 
thâm niên vượt khung bình quân 
quy theo 
hệ số</t>
  </si>
  <si>
    <t>Trong đó</t>
  </si>
  <si>
    <t>Tổng số người hưởng phụ PCTN vượt khung</t>
  </si>
  <si>
    <t>Tổng hệ số PCTN vượt khung 
quy theo 
hệ số</t>
  </si>
  <si>
    <t xml:space="preserve"> Không bao gồm PCTN, PCUĐ</t>
  </si>
  <si>
    <t>Bao gồm PCTN, PCUĐ</t>
  </si>
  <si>
    <t>5= 6+7</t>
  </si>
  <si>
    <t>7a</t>
  </si>
  <si>
    <t>7b</t>
  </si>
  <si>
    <t>14=11*0,2*13*5th</t>
  </si>
  <si>
    <t>15=12*0,2*13*5th</t>
  </si>
  <si>
    <t>II</t>
  </si>
  <si>
    <t>III</t>
  </si>
  <si>
    <t>7</t>
  </si>
  <si>
    <t>PHÒNG GIÁO DỤC VÀ ĐÀO TẠO</t>
  </si>
  <si>
    <t>CỘNG HÒA XÃ HỘI CHỦ  NGHĨA VIỆT NAM</t>
  </si>
  <si>
    <r>
      <t xml:space="preserve">         </t>
    </r>
    <r>
      <rPr>
        <b/>
        <u/>
        <sz val="13"/>
        <rFont val="Times New Roman"/>
        <family val="1"/>
      </rPr>
      <t>Độc lập - Tự do - Hạnh phúc</t>
    </r>
  </si>
  <si>
    <t>Số lớp</t>
  </si>
  <si>
    <t>Kinh phí thực hiện phụ cấp cho giáo viên dạy hòa nhập khuyết tật năm 2020
(ngàn đồng)</t>
  </si>
  <si>
    <t>TRƯỜNG:</t>
  </si>
  <si>
    <t>HỌ VÀ TÊN</t>
  </si>
  <si>
    <t>Nguyễn Thị B</t>
  </si>
  <si>
    <t>MG 3</t>
  </si>
  <si>
    <t>1A</t>
  </si>
  <si>
    <t>6A1</t>
  </si>
  <si>
    <t>Tổng số học sinh khuyết tật học hòa nhập</t>
  </si>
  <si>
    <t>A</t>
  </si>
  <si>
    <t>B</t>
  </si>
  <si>
    <t>1=2+3</t>
  </si>
  <si>
    <t>Số học sinh khuyết tật học hòa nhập KHÔNG CÓ giấy xác nhận</t>
  </si>
  <si>
    <t>Số học sinh khuyết tật học hòa nhập CÓ giấy xác nhạnh</t>
  </si>
  <si>
    <t>Kinh phí thực hiện phụ cấp cho giáo viên dạy hòa nhập khuyết tật năm Học kỳ II năm học 2019-2020
(ngàn đồng)</t>
  </si>
  <si>
    <t>Nguyễn Thị A</t>
  </si>
  <si>
    <t>MG 4</t>
  </si>
  <si>
    <t>1C</t>
  </si>
  <si>
    <t>7A1</t>
  </si>
  <si>
    <t>Trần thi B</t>
  </si>
  <si>
    <t>Trần văn B</t>
  </si>
  <si>
    <t>Trần văn A</t>
  </si>
  <si>
    <t>Nguyển thị A</t>
  </si>
  <si>
    <t>11=5*1490/10</t>
  </si>
  <si>
    <t>12=5*1490*(1+8+9)/10</t>
  </si>
  <si>
    <t>15=12*0,2*13*4th</t>
  </si>
  <si>
    <t>14=11*0,2*13*4th</t>
  </si>
  <si>
    <t xml:space="preserve"> …..</t>
  </si>
  <si>
    <t>….</t>
  </si>
  <si>
    <t>…..</t>
  </si>
  <si>
    <t>Khối Mầm non (trường)</t>
  </si>
  <si>
    <t>Khối Tiểu học (trường)</t>
  </si>
  <si>
    <t>Trung học cơ sở (trường)</t>
  </si>
  <si>
    <t xml:space="preserve">Ghi chú </t>
  </si>
  <si>
    <t>MLCS : 1490
Học kỳ II 2019-2020 (Từ tháng 1/2020 đến các trường tính tháng thực học CV số 1364/GDĐT-KHTC ngày 04/5/020 của Sở GDĐT )</t>
  </si>
  <si>
    <t xml:space="preserve"> - Cách tính tiền lương 01 giờ dạy của giáo viên, căn cứ vào Thông tư liên tịch số 07/2013/TTLT-BGDDT-BNV-BTC ngày 8/3/2013, hướng dẫn thực hiện chế độ trả lương dạy thêm giờ đối với nhà giáo trong các cơ sở giáo dục công lập,tại Điều 4, khoan 1, điểm C</t>
  </si>
  <si>
    <t>Độc lập - Tự do - Hạnh phúc</t>
  </si>
  <si>
    <t>Quận 3, ngày … tháng … năm 2021</t>
  </si>
  <si>
    <t>HIỆU TRƯỞNG</t>
  </si>
  <si>
    <t>KẾ TOÁN</t>
  </si>
  <si>
    <t>BÁO CÁO NHU CẦU THỰC HIỆN CHẾ ĐỘ PHỤ CẤP CHO GIÁO VIÊN DẠY HÒA NHẬP KHUYẾT TẬT NĂM 2021
HỌC KỲ II NĂM HỌC 2020-2021</t>
  </si>
  <si>
    <t>MLCS : 1490
Học kỳ II 2020-2021 (Từ tháng 1/2021 đến tháng 5/2021) Tính theo thực tế tháng học</t>
  </si>
  <si>
    <t xml:space="preserve"> - Công thức trên là VD tính đủ 5 tháng đối với Học kỳ 2 năm học 2020-2021 là dịch Covid các trường tính thời gian học thực tế</t>
  </si>
  <si>
    <t xml:space="preserve"> - Công thức trên là VD tính đủ 4 tháng đối với Học kỳ 1 năm học 2021-2022 là dịch Covid các trường tính thời gian học thực tế</t>
  </si>
  <si>
    <t>Số học sinh khuyết tật học hòa nhập CÓ giấy xác nhận</t>
  </si>
  <si>
    <t>BÁO CÁO NHU CẦU THỰC HIỆN CHẾ ĐỘ PHỤ CẤP CHO GIÁO VIÊN DẠY HÒA NHẬP KHUYẾT TẬT NĂM 2021
HỌC KỲ I NĂM HỌC 2021-2022</t>
  </si>
  <si>
    <t xml:space="preserve"> - Hiệu trưởng trường hoàn toàn chịu trách trách nhiệm số học khuyết tật và số tiết giảng dạy của giáo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</si>
</sst>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₫&quot;;\-#,##0\ &quot;₫&quot;"/>
    <numFmt numFmtId="165" formatCode="_(* #,##0_);_(* \(#,##0\);_(* &quot;-&quot;??_);_(@_)"/>
    <numFmt numFmtId="166" formatCode="_-* #,##0.000_-;\-* #,##0.000_-;_-* &quot;-&quot;??_-;_-@_-"/>
    <numFmt numFmtId="167" formatCode="_-* #,##0_-;\-* #,##0_-;_-* &quot;-&quot;??_-;_-@_-"/>
    <numFmt numFmtId="168" formatCode="#,##0.000_);\(#,##0.000\)"/>
    <numFmt numFmtId="169" formatCode="#,##0.0000"/>
    <numFmt numFmtId="171" formatCode="#,##0.000"/>
    <numFmt numFmtId="172" formatCode="0.000"/>
  </numFmts>
  <fonts count="31" x14ac:knownFonts="1">
    <font>
      <sz val="11"/>
      <color theme="1"/>
      <name val="Calibri"/>
      <family val="2"/>
      <charset val="163"/>
      <scheme val="minor"/>
    </font>
    <font>
      <sz val="12"/>
      <name val=".VnArial Narrow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charset val="163"/>
      <scheme val="minor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u/>
      <sz val="13"/>
      <name val="Times New Roman"/>
      <family val="1"/>
    </font>
    <font>
      <sz val="11"/>
      <name val="Times New Roman"/>
      <family val="1"/>
    </font>
    <font>
      <sz val="11"/>
      <color theme="1"/>
      <name val="Cambria"/>
      <family val="1"/>
      <scheme val="maj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  <font>
      <b/>
      <i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11" fillId="0" borderId="0"/>
  </cellStyleXfs>
  <cellXfs count="148">
    <xf numFmtId="0" fontId="0" fillId="0" borderId="0" xfId="0"/>
    <xf numFmtId="0" fontId="3" fillId="2" borderId="0" xfId="1" applyFont="1" applyFill="1" applyAlignment="1">
      <alignment horizontal="centerContinuous"/>
    </xf>
    <xf numFmtId="0" fontId="6" fillId="2" borderId="0" xfId="1" applyFont="1" applyFill="1"/>
    <xf numFmtId="0" fontId="2" fillId="2" borderId="0" xfId="0" applyFont="1" applyFill="1"/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quotePrefix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2" fillId="2" borderId="8" xfId="1" applyFont="1" applyFill="1" applyBorder="1"/>
    <xf numFmtId="0" fontId="12" fillId="2" borderId="8" xfId="1" applyNumberFormat="1" applyFont="1" applyFill="1" applyBorder="1" applyAlignment="1">
      <alignment horizontal="left"/>
    </xf>
    <xf numFmtId="0" fontId="6" fillId="2" borderId="8" xfId="1" applyFont="1" applyFill="1" applyBorder="1"/>
    <xf numFmtId="0" fontId="6" fillId="2" borderId="11" xfId="1" applyFont="1" applyFill="1" applyBorder="1"/>
    <xf numFmtId="0" fontId="10" fillId="2" borderId="11" xfId="1" applyNumberFormat="1" applyFont="1" applyFill="1" applyBorder="1" applyAlignment="1">
      <alignment horizontal="center"/>
    </xf>
    <xf numFmtId="0" fontId="2" fillId="0" borderId="0" xfId="0" applyFont="1"/>
    <xf numFmtId="9" fontId="6" fillId="2" borderId="8" xfId="1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6" fillId="0" borderId="8" xfId="1" applyNumberFormat="1" applyFont="1" applyBorder="1" applyAlignment="1">
      <alignment horizontal="left"/>
    </xf>
    <xf numFmtId="0" fontId="15" fillId="2" borderId="0" xfId="0" applyFont="1" applyFill="1"/>
    <xf numFmtId="0" fontId="6" fillId="2" borderId="8" xfId="0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right"/>
    </xf>
    <xf numFmtId="0" fontId="15" fillId="0" borderId="0" xfId="0" applyFont="1"/>
    <xf numFmtId="2" fontId="6" fillId="2" borderId="8" xfId="1" applyNumberFormat="1" applyFont="1" applyFill="1" applyBorder="1" applyAlignment="1">
      <alignment horizontal="right"/>
    </xf>
    <xf numFmtId="2" fontId="6" fillId="2" borderId="8" xfId="0" applyNumberFormat="1" applyFont="1" applyFill="1" applyBorder="1" applyAlignment="1">
      <alignment horizontal="right"/>
    </xf>
    <xf numFmtId="9" fontId="6" fillId="2" borderId="8" xfId="1" applyNumberFormat="1" applyFont="1" applyFill="1" applyBorder="1" applyAlignment="1">
      <alignment horizontal="right"/>
    </xf>
    <xf numFmtId="3" fontId="11" fillId="2" borderId="8" xfId="0" applyNumberFormat="1" applyFont="1" applyFill="1" applyBorder="1" applyAlignment="1">
      <alignment horizontal="right" vertical="center"/>
    </xf>
    <xf numFmtId="0" fontId="6" fillId="0" borderId="8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165" fontId="6" fillId="0" borderId="8" xfId="3" applyNumberFormat="1" applyFont="1" applyBorder="1" applyAlignment="1">
      <alignment horizontal="right" vertical="center"/>
    </xf>
    <xf numFmtId="2" fontId="6" fillId="2" borderId="12" xfId="1" applyNumberFormat="1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right"/>
    </xf>
    <xf numFmtId="9" fontId="6" fillId="2" borderId="12" xfId="1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9" fillId="2" borderId="0" xfId="1" applyFont="1" applyFill="1" applyAlignment="1">
      <alignment horizontal="centerContinuous"/>
    </xf>
    <xf numFmtId="0" fontId="20" fillId="2" borderId="0" xfId="1" applyFont="1" applyFill="1"/>
    <xf numFmtId="0" fontId="22" fillId="2" borderId="0" xfId="0" applyFont="1" applyFill="1"/>
    <xf numFmtId="0" fontId="21" fillId="0" borderId="0" xfId="0" applyFont="1"/>
    <xf numFmtId="0" fontId="11" fillId="2" borderId="12" xfId="4" applyFont="1" applyFill="1" applyBorder="1" applyAlignment="1">
      <alignment wrapText="1"/>
    </xf>
    <xf numFmtId="165" fontId="10" fillId="2" borderId="11" xfId="1" applyNumberFormat="1" applyFont="1" applyFill="1" applyBorder="1" applyAlignment="1">
      <alignment horizontal="center"/>
    </xf>
    <xf numFmtId="167" fontId="6" fillId="2" borderId="8" xfId="3" applyNumberFormat="1" applyFont="1" applyFill="1" applyBorder="1" applyAlignment="1">
      <alignment horizontal="right"/>
    </xf>
    <xf numFmtId="43" fontId="6" fillId="2" borderId="8" xfId="3" applyNumberFormat="1" applyFont="1" applyFill="1" applyBorder="1" applyAlignment="1">
      <alignment horizontal="right"/>
    </xf>
    <xf numFmtId="2" fontId="6" fillId="0" borderId="8" xfId="1" applyNumberFormat="1" applyFont="1" applyBorder="1" applyAlignment="1">
      <alignment vertical="center"/>
    </xf>
    <xf numFmtId="39" fontId="6" fillId="0" borderId="8" xfId="1" applyNumberFormat="1" applyFont="1" applyBorder="1" applyAlignment="1">
      <alignment vertical="center"/>
    </xf>
    <xf numFmtId="9" fontId="6" fillId="0" borderId="8" xfId="5" applyNumberFormat="1" applyFont="1" applyFill="1" applyBorder="1" applyAlignment="1">
      <alignment vertical="center"/>
    </xf>
    <xf numFmtId="9" fontId="6" fillId="0" borderId="8" xfId="1" applyNumberFormat="1" applyFont="1" applyBorder="1" applyAlignment="1">
      <alignment vertical="center"/>
    </xf>
    <xf numFmtId="166" fontId="6" fillId="0" borderId="8" xfId="3" applyNumberFormat="1" applyFont="1" applyFill="1" applyBorder="1" applyAlignment="1">
      <alignment vertical="center"/>
    </xf>
    <xf numFmtId="9" fontId="6" fillId="0" borderId="8" xfId="5" applyFont="1" applyFill="1" applyBorder="1" applyAlignment="1">
      <alignment vertical="center"/>
    </xf>
    <xf numFmtId="9" fontId="6" fillId="0" borderId="8" xfId="1" applyNumberFormat="1" applyFont="1" applyFill="1" applyBorder="1" applyAlignment="1">
      <alignment vertical="center"/>
    </xf>
    <xf numFmtId="2" fontId="6" fillId="2" borderId="8" xfId="1" applyNumberFormat="1" applyFont="1" applyFill="1" applyBorder="1" applyAlignment="1"/>
    <xf numFmtId="2" fontId="6" fillId="2" borderId="8" xfId="0" applyNumberFormat="1" applyFont="1" applyFill="1" applyBorder="1" applyAlignment="1"/>
    <xf numFmtId="0" fontId="6" fillId="2" borderId="8" xfId="0" applyFont="1" applyFill="1" applyBorder="1" applyAlignment="1"/>
    <xf numFmtId="9" fontId="6" fillId="2" borderId="8" xfId="5" applyFont="1" applyFill="1" applyBorder="1" applyAlignment="1"/>
    <xf numFmtId="9" fontId="6" fillId="2" borderId="8" xfId="1" applyNumberFormat="1" applyFont="1" applyFill="1" applyBorder="1" applyAlignment="1"/>
    <xf numFmtId="10" fontId="6" fillId="2" borderId="8" xfId="1" applyNumberFormat="1" applyFont="1" applyFill="1" applyBorder="1" applyAlignment="1"/>
    <xf numFmtId="0" fontId="6" fillId="0" borderId="8" xfId="1" applyFont="1" applyBorder="1" applyAlignment="1">
      <alignment vertical="center"/>
    </xf>
    <xf numFmtId="168" fontId="10" fillId="2" borderId="11" xfId="1" applyNumberFormat="1" applyFont="1" applyFill="1" applyBorder="1" applyAlignment="1">
      <alignment horizontal="center"/>
    </xf>
    <xf numFmtId="9" fontId="10" fillId="2" borderId="11" xfId="5" applyFont="1" applyFill="1" applyBorder="1" applyAlignment="1">
      <alignment horizontal="center"/>
    </xf>
    <xf numFmtId="37" fontId="10" fillId="2" borderId="11" xfId="1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2" borderId="8" xfId="1" applyNumberFormat="1" applyFont="1" applyFill="1" applyBorder="1" applyAlignment="1">
      <alignment horizontal="left"/>
    </xf>
    <xf numFmtId="0" fontId="29" fillId="2" borderId="8" xfId="1" applyNumberFormat="1" applyFont="1" applyFill="1" applyBorder="1" applyAlignment="1">
      <alignment horizontal="right"/>
    </xf>
    <xf numFmtId="0" fontId="12" fillId="2" borderId="8" xfId="1" applyNumberFormat="1" applyFont="1" applyFill="1" applyBorder="1" applyAlignment="1">
      <alignment horizontal="center"/>
    </xf>
    <xf numFmtId="3" fontId="21" fillId="0" borderId="0" xfId="0" applyNumberFormat="1" applyFont="1" applyAlignment="1"/>
    <xf numFmtId="3" fontId="21" fillId="0" borderId="0" xfId="0" applyNumberFormat="1" applyFont="1" applyBorder="1" applyAlignment="1"/>
    <xf numFmtId="169" fontId="6" fillId="2" borderId="8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9" fontId="3" fillId="2" borderId="11" xfId="1" applyNumberFormat="1" applyFont="1" applyFill="1" applyBorder="1" applyAlignment="1">
      <alignment horizontal="right"/>
    </xf>
    <xf numFmtId="0" fontId="0" fillId="0" borderId="8" xfId="0" applyBorder="1"/>
    <xf numFmtId="0" fontId="25" fillId="2" borderId="8" xfId="0" applyFont="1" applyFill="1" applyBorder="1"/>
    <xf numFmtId="171" fontId="6" fillId="2" borderId="8" xfId="0" applyNumberFormat="1" applyFont="1" applyFill="1" applyBorder="1" applyAlignment="1"/>
    <xf numFmtId="172" fontId="6" fillId="2" borderId="8" xfId="1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2" borderId="0" xfId="1" applyNumberFormat="1" applyFont="1" applyFill="1" applyAlignment="1">
      <alignment horizontal="center" wrapText="1"/>
    </xf>
    <xf numFmtId="0" fontId="7" fillId="2" borderId="0" xfId="1" applyNumberFormat="1" applyFont="1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16" fillId="2" borderId="0" xfId="1" applyNumberFormat="1" applyFont="1" applyFill="1" applyAlignment="1">
      <alignment horizontal="center" vertical="center" wrapText="1"/>
    </xf>
    <xf numFmtId="0" fontId="14" fillId="0" borderId="13" xfId="1" applyFont="1" applyBorder="1" applyAlignment="1">
      <alignment horizontal="center"/>
    </xf>
    <xf numFmtId="0" fontId="14" fillId="0" borderId="13" xfId="1" applyNumberFormat="1" applyFont="1" applyBorder="1" applyAlignment="1">
      <alignment horizontal="left"/>
    </xf>
    <xf numFmtId="0" fontId="12" fillId="2" borderId="11" xfId="1" applyFont="1" applyFill="1" applyBorder="1"/>
    <xf numFmtId="0" fontId="12" fillId="2" borderId="11" xfId="1" applyNumberFormat="1" applyFont="1" applyFill="1" applyBorder="1" applyAlignment="1">
      <alignment horizontal="left"/>
    </xf>
    <xf numFmtId="0" fontId="6" fillId="2" borderId="12" xfId="1" applyFont="1" applyFill="1" applyBorder="1"/>
    <xf numFmtId="0" fontId="0" fillId="0" borderId="12" xfId="0" applyBorder="1"/>
    <xf numFmtId="0" fontId="12" fillId="2" borderId="12" xfId="1" applyNumberFormat="1" applyFont="1" applyFill="1" applyBorder="1" applyAlignment="1">
      <alignment horizontal="left"/>
    </xf>
    <xf numFmtId="2" fontId="6" fillId="2" borderId="12" xfId="1" applyNumberFormat="1" applyFont="1" applyFill="1" applyBorder="1" applyAlignment="1"/>
    <xf numFmtId="2" fontId="6" fillId="2" borderId="12" xfId="0" applyNumberFormat="1" applyFont="1" applyFill="1" applyBorder="1" applyAlignment="1"/>
    <xf numFmtId="0" fontId="6" fillId="2" borderId="12" xfId="0" applyFont="1" applyFill="1" applyBorder="1" applyAlignment="1"/>
    <xf numFmtId="9" fontId="6" fillId="2" borderId="12" xfId="1" applyNumberFormat="1" applyFont="1" applyFill="1" applyBorder="1" applyAlignment="1"/>
    <xf numFmtId="0" fontId="12" fillId="2" borderId="13" xfId="3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/>
    </xf>
    <xf numFmtId="0" fontId="14" fillId="0" borderId="11" xfId="1" applyFont="1" applyBorder="1" applyAlignment="1">
      <alignment horizontal="center"/>
    </xf>
    <xf numFmtId="0" fontId="14" fillId="0" borderId="11" xfId="1" applyNumberFormat="1" applyFont="1" applyBorder="1" applyAlignment="1">
      <alignment horizontal="left"/>
    </xf>
    <xf numFmtId="165" fontId="14" fillId="0" borderId="11" xfId="3" applyNumberFormat="1" applyFont="1" applyBorder="1" applyAlignment="1"/>
    <xf numFmtId="165" fontId="14" fillId="0" borderId="11" xfId="3" applyNumberFormat="1" applyFont="1" applyBorder="1" applyAlignment="1">
      <alignment horizontal="left"/>
    </xf>
    <xf numFmtId="0" fontId="6" fillId="0" borderId="12" xfId="1" applyNumberFormat="1" applyFont="1" applyBorder="1" applyAlignment="1">
      <alignment horizontal="left"/>
    </xf>
    <xf numFmtId="0" fontId="29" fillId="2" borderId="12" xfId="1" applyNumberFormat="1" applyFont="1" applyFill="1" applyBorder="1" applyAlignment="1">
      <alignment horizontal="left"/>
    </xf>
    <xf numFmtId="0" fontId="6" fillId="0" borderId="12" xfId="1" applyNumberFormat="1" applyFont="1" applyBorder="1" applyAlignment="1">
      <alignment horizontal="right" vertical="center"/>
    </xf>
    <xf numFmtId="2" fontId="6" fillId="0" borderId="12" xfId="1" applyNumberFormat="1" applyFont="1" applyFill="1" applyBorder="1" applyAlignment="1">
      <alignment vertical="center"/>
    </xf>
    <xf numFmtId="39" fontId="24" fillId="0" borderId="12" xfId="6" quotePrefix="1" applyNumberFormat="1" applyFont="1" applyBorder="1" applyAlignment="1">
      <alignment vertical="center" wrapText="1"/>
    </xf>
    <xf numFmtId="39" fontId="6" fillId="0" borderId="12" xfId="3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9" fontId="6" fillId="0" borderId="12" xfId="1" applyNumberFormat="1" applyFont="1" applyFill="1" applyBorder="1" applyAlignment="1">
      <alignment vertical="center"/>
    </xf>
    <xf numFmtId="9" fontId="6" fillId="0" borderId="12" xfId="5" applyFont="1" applyFill="1" applyBorder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165" fontId="6" fillId="0" borderId="12" xfId="3" applyNumberFormat="1" applyFont="1" applyBorder="1" applyAlignment="1">
      <alignment horizontal="right" vertical="center"/>
    </xf>
    <xf numFmtId="0" fontId="12" fillId="2" borderId="11" xfId="3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/>
    </xf>
    <xf numFmtId="165" fontId="14" fillId="0" borderId="13" xfId="3" applyNumberFormat="1" applyFont="1" applyBorder="1" applyAlignment="1">
      <alignment horizontal="center"/>
    </xf>
    <xf numFmtId="167" fontId="6" fillId="2" borderId="12" xfId="3" applyNumberFormat="1" applyFont="1" applyFill="1" applyBorder="1" applyAlignment="1">
      <alignment horizontal="right"/>
    </xf>
    <xf numFmtId="43" fontId="12" fillId="2" borderId="8" xfId="3" applyFont="1" applyFill="1" applyBorder="1" applyAlignment="1">
      <alignment horizontal="center"/>
    </xf>
    <xf numFmtId="166" fontId="12" fillId="2" borderId="8" xfId="3" applyNumberFormat="1" applyFont="1" applyFill="1" applyBorder="1" applyAlignment="1">
      <alignment horizontal="center"/>
    </xf>
    <xf numFmtId="43" fontId="14" fillId="2" borderId="13" xfId="3" applyFont="1" applyFill="1" applyBorder="1" applyAlignment="1">
      <alignment horizontal="center"/>
    </xf>
    <xf numFmtId="43" fontId="12" fillId="2" borderId="11" xfId="3" applyFont="1" applyFill="1" applyBorder="1" applyAlignment="1">
      <alignment horizontal="center"/>
    </xf>
    <xf numFmtId="43" fontId="14" fillId="2" borderId="11" xfId="3" applyFont="1" applyFill="1" applyBorder="1" applyAlignment="1">
      <alignment horizontal="center"/>
    </xf>
  </cellXfs>
  <cellStyles count="7">
    <cellStyle name="Comma" xfId="3" builtinId="3"/>
    <cellStyle name="Comma 2" xfId="2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_Sheet6" xfId="1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8B2A-A397-4C05-A91B-B7E88000E1DB}">
  <dimension ref="A1:T37"/>
  <sheetViews>
    <sheetView tabSelected="1" topLeftCell="A12" zoomScale="77" zoomScaleNormal="77" workbookViewId="0">
      <selection activeCell="G27" sqref="G27"/>
    </sheetView>
  </sheetViews>
  <sheetFormatPr defaultColWidth="9.140625" defaultRowHeight="15" x14ac:dyDescent="0.25"/>
  <cols>
    <col min="1" max="1" width="4.85546875" style="3" customWidth="1"/>
    <col min="2" max="2" width="24.5703125" style="3" customWidth="1"/>
    <col min="3" max="3" width="8.28515625" style="3" customWidth="1"/>
    <col min="4" max="4" width="10.140625" style="3" customWidth="1"/>
    <col min="5" max="7" width="8.7109375" style="3" customWidth="1"/>
    <col min="8" max="8" width="10.5703125" style="3" customWidth="1"/>
    <col min="9" max="9" width="11.140625" style="3" customWidth="1"/>
    <col min="10" max="10" width="8.42578125" style="3" customWidth="1"/>
    <col min="11" max="11" width="10.5703125" style="3" customWidth="1"/>
    <col min="12" max="12" width="11.7109375" style="3" customWidth="1"/>
    <col min="13" max="13" width="9.5703125" style="3" customWidth="1"/>
    <col min="14" max="14" width="8" style="3" customWidth="1"/>
    <col min="15" max="15" width="9.42578125" style="3" customWidth="1"/>
    <col min="16" max="16" width="12.5703125" style="3" customWidth="1"/>
    <col min="17" max="17" width="13.5703125" style="3" customWidth="1"/>
    <col min="18" max="18" width="9.7109375" style="3" customWidth="1"/>
    <col min="19" max="19" width="14.5703125" style="3" customWidth="1"/>
    <col min="20" max="20" width="15" style="3" customWidth="1"/>
    <col min="21" max="16384" width="9.140625" style="3"/>
  </cols>
  <sheetData>
    <row r="1" spans="1:20" s="44" customFormat="1" ht="17.25" x14ac:dyDescent="0.3">
      <c r="A1" s="45" t="s">
        <v>24</v>
      </c>
      <c r="B1" s="41"/>
      <c r="C1" s="41"/>
      <c r="D1" s="41"/>
      <c r="E1" s="41"/>
      <c r="F1" s="41"/>
      <c r="G1" s="41"/>
      <c r="I1" s="73"/>
      <c r="J1" s="43"/>
      <c r="K1" s="43"/>
      <c r="L1" s="43"/>
      <c r="M1" s="43"/>
      <c r="N1" s="43"/>
      <c r="P1" s="73"/>
      <c r="Q1" s="77" t="s">
        <v>25</v>
      </c>
      <c r="R1" s="73"/>
      <c r="S1" s="73"/>
      <c r="T1" s="73"/>
    </row>
    <row r="2" spans="1:20" s="44" customFormat="1" ht="17.25" x14ac:dyDescent="0.3">
      <c r="A2" s="45" t="s">
        <v>29</v>
      </c>
      <c r="B2" s="45"/>
      <c r="C2" s="45"/>
      <c r="D2" s="45"/>
      <c r="E2" s="45"/>
      <c r="F2" s="45"/>
      <c r="G2" s="45"/>
      <c r="I2" s="74"/>
      <c r="J2" s="43"/>
      <c r="K2" s="43"/>
      <c r="L2" s="43"/>
      <c r="M2" s="43"/>
      <c r="N2" s="43"/>
      <c r="P2" s="74"/>
      <c r="Q2" s="78" t="s">
        <v>63</v>
      </c>
      <c r="R2" s="74"/>
      <c r="S2" s="74"/>
      <c r="T2" s="74"/>
    </row>
    <row r="3" spans="1:20" ht="15.75" x14ac:dyDescent="0.25">
      <c r="A3" s="40"/>
      <c r="B3" s="40"/>
      <c r="C3" s="40"/>
      <c r="D3" s="40"/>
      <c r="E3" s="40"/>
      <c r="F3" s="40"/>
      <c r="G3" s="40"/>
      <c r="H3" s="1"/>
      <c r="I3" s="1"/>
      <c r="J3" s="2"/>
      <c r="K3" s="2"/>
      <c r="L3" s="2"/>
      <c r="M3" s="2"/>
      <c r="N3" s="2"/>
      <c r="O3" s="2"/>
    </row>
    <row r="4" spans="1:20" ht="44.25" customHeight="1" x14ac:dyDescent="0.25">
      <c r="A4" s="110" t="s">
        <v>67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7.5" customHeight="1" x14ac:dyDescent="0.25">
      <c r="A5" s="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20" ht="0.95" hidden="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0" ht="49.5" customHeight="1" x14ac:dyDescent="0.25">
      <c r="A7" s="91" t="s">
        <v>0</v>
      </c>
      <c r="B7" s="91" t="s">
        <v>30</v>
      </c>
      <c r="C7" s="98" t="s">
        <v>35</v>
      </c>
      <c r="D7" s="101" t="s">
        <v>11</v>
      </c>
      <c r="E7" s="102"/>
      <c r="F7" s="91" t="s">
        <v>1</v>
      </c>
      <c r="G7" s="91" t="s">
        <v>27</v>
      </c>
      <c r="H7" s="94" t="s">
        <v>2</v>
      </c>
      <c r="I7" s="95"/>
      <c r="J7" s="95"/>
      <c r="K7" s="95"/>
      <c r="L7" s="96"/>
      <c r="M7" s="98" t="s">
        <v>3</v>
      </c>
      <c r="N7" s="91" t="s">
        <v>4</v>
      </c>
      <c r="O7" s="91" t="s">
        <v>5</v>
      </c>
      <c r="P7" s="103" t="s">
        <v>68</v>
      </c>
      <c r="Q7" s="104"/>
      <c r="R7" s="104"/>
      <c r="S7" s="104"/>
      <c r="T7" s="104"/>
    </row>
    <row r="8" spans="1:20" ht="97.5" customHeight="1" x14ac:dyDescent="0.25">
      <c r="A8" s="92"/>
      <c r="B8" s="92"/>
      <c r="C8" s="99"/>
      <c r="D8" s="91" t="s">
        <v>39</v>
      </c>
      <c r="E8" s="91" t="s">
        <v>71</v>
      </c>
      <c r="F8" s="92"/>
      <c r="G8" s="92"/>
      <c r="H8" s="97" t="s">
        <v>8</v>
      </c>
      <c r="I8" s="97" t="s">
        <v>9</v>
      </c>
      <c r="J8" s="97" t="s">
        <v>10</v>
      </c>
      <c r="K8" s="101" t="s">
        <v>11</v>
      </c>
      <c r="L8" s="102"/>
      <c r="M8" s="99"/>
      <c r="N8" s="92"/>
      <c r="O8" s="92"/>
      <c r="P8" s="87" t="s">
        <v>6</v>
      </c>
      <c r="Q8" s="88"/>
      <c r="R8" s="105" t="s">
        <v>7</v>
      </c>
      <c r="S8" s="87" t="s">
        <v>28</v>
      </c>
      <c r="T8" s="88"/>
    </row>
    <row r="9" spans="1:20" ht="15.75" customHeight="1" x14ac:dyDescent="0.25">
      <c r="A9" s="92"/>
      <c r="B9" s="92"/>
      <c r="C9" s="99"/>
      <c r="D9" s="92"/>
      <c r="E9" s="92"/>
      <c r="F9" s="92"/>
      <c r="G9" s="92"/>
      <c r="H9" s="97"/>
      <c r="I9" s="97"/>
      <c r="J9" s="97"/>
      <c r="K9" s="91" t="s">
        <v>12</v>
      </c>
      <c r="L9" s="91" t="s">
        <v>13</v>
      </c>
      <c r="M9" s="99"/>
      <c r="N9" s="92"/>
      <c r="O9" s="92"/>
      <c r="P9" s="97" t="s">
        <v>14</v>
      </c>
      <c r="Q9" s="97" t="s">
        <v>15</v>
      </c>
      <c r="R9" s="106"/>
      <c r="S9" s="97" t="s">
        <v>14</v>
      </c>
      <c r="T9" s="97" t="s">
        <v>15</v>
      </c>
    </row>
    <row r="10" spans="1:20" ht="15.75" customHeight="1" x14ac:dyDescent="0.25">
      <c r="A10" s="92"/>
      <c r="B10" s="92"/>
      <c r="C10" s="99"/>
      <c r="D10" s="92"/>
      <c r="E10" s="92"/>
      <c r="F10" s="92"/>
      <c r="G10" s="92"/>
      <c r="H10" s="97"/>
      <c r="I10" s="97"/>
      <c r="J10" s="97"/>
      <c r="K10" s="92"/>
      <c r="L10" s="92"/>
      <c r="M10" s="99"/>
      <c r="N10" s="92"/>
      <c r="O10" s="92"/>
      <c r="P10" s="97"/>
      <c r="Q10" s="97"/>
      <c r="R10" s="106"/>
      <c r="S10" s="97"/>
      <c r="T10" s="97"/>
    </row>
    <row r="11" spans="1:20" ht="15.75" customHeight="1" x14ac:dyDescent="0.25">
      <c r="A11" s="92"/>
      <c r="B11" s="92"/>
      <c r="C11" s="99"/>
      <c r="D11" s="92"/>
      <c r="E11" s="92"/>
      <c r="F11" s="92"/>
      <c r="G11" s="92"/>
      <c r="H11" s="97"/>
      <c r="I11" s="97"/>
      <c r="J11" s="97"/>
      <c r="K11" s="92"/>
      <c r="L11" s="92"/>
      <c r="M11" s="99"/>
      <c r="N11" s="92"/>
      <c r="O11" s="92"/>
      <c r="P11" s="97"/>
      <c r="Q11" s="97"/>
      <c r="R11" s="106"/>
      <c r="S11" s="97"/>
      <c r="T11" s="97"/>
    </row>
    <row r="12" spans="1:20" ht="15.75" customHeight="1" x14ac:dyDescent="0.25">
      <c r="A12" s="92"/>
      <c r="B12" s="92"/>
      <c r="C12" s="99"/>
      <c r="D12" s="92"/>
      <c r="E12" s="92"/>
      <c r="F12" s="92"/>
      <c r="G12" s="92"/>
      <c r="H12" s="97"/>
      <c r="I12" s="97"/>
      <c r="J12" s="97"/>
      <c r="K12" s="92"/>
      <c r="L12" s="92"/>
      <c r="M12" s="99"/>
      <c r="N12" s="92"/>
      <c r="O12" s="92"/>
      <c r="P12" s="97"/>
      <c r="Q12" s="97"/>
      <c r="R12" s="106"/>
      <c r="S12" s="97"/>
      <c r="T12" s="97"/>
    </row>
    <row r="13" spans="1:20" ht="15.75" customHeight="1" x14ac:dyDescent="0.25">
      <c r="A13" s="92"/>
      <c r="B13" s="92"/>
      <c r="C13" s="99"/>
      <c r="D13" s="92"/>
      <c r="E13" s="92"/>
      <c r="F13" s="92"/>
      <c r="G13" s="92"/>
      <c r="H13" s="97"/>
      <c r="I13" s="97"/>
      <c r="J13" s="97"/>
      <c r="K13" s="92"/>
      <c r="L13" s="92"/>
      <c r="M13" s="99"/>
      <c r="N13" s="92"/>
      <c r="O13" s="92"/>
      <c r="P13" s="97"/>
      <c r="Q13" s="97"/>
      <c r="R13" s="106"/>
      <c r="S13" s="97"/>
      <c r="T13" s="97"/>
    </row>
    <row r="14" spans="1:20" ht="33" customHeight="1" x14ac:dyDescent="0.25">
      <c r="A14" s="93"/>
      <c r="B14" s="93"/>
      <c r="C14" s="100"/>
      <c r="D14" s="93"/>
      <c r="E14" s="93"/>
      <c r="F14" s="93"/>
      <c r="G14" s="93"/>
      <c r="H14" s="97"/>
      <c r="I14" s="97"/>
      <c r="J14" s="97"/>
      <c r="K14" s="93"/>
      <c r="L14" s="93"/>
      <c r="M14" s="100"/>
      <c r="N14" s="93"/>
      <c r="O14" s="93"/>
      <c r="P14" s="97"/>
      <c r="Q14" s="97"/>
      <c r="R14" s="107"/>
      <c r="S14" s="97"/>
      <c r="T14" s="97"/>
    </row>
    <row r="15" spans="1:20" ht="25.5" x14ac:dyDescent="0.25">
      <c r="A15" s="6" t="s">
        <v>36</v>
      </c>
      <c r="B15" s="7" t="s">
        <v>37</v>
      </c>
      <c r="C15" s="6" t="s">
        <v>38</v>
      </c>
      <c r="D15" s="7">
        <v>2</v>
      </c>
      <c r="E15" s="7">
        <v>3</v>
      </c>
      <c r="F15" s="7">
        <v>4</v>
      </c>
      <c r="G15" s="7"/>
      <c r="H15" s="7" t="s">
        <v>16</v>
      </c>
      <c r="I15" s="6">
        <v>6</v>
      </c>
      <c r="J15" s="8" t="s">
        <v>23</v>
      </c>
      <c r="K15" s="6" t="s">
        <v>17</v>
      </c>
      <c r="L15" s="6" t="s">
        <v>18</v>
      </c>
      <c r="M15" s="6">
        <v>8</v>
      </c>
      <c r="N15" s="6">
        <v>9</v>
      </c>
      <c r="O15" s="9">
        <v>10</v>
      </c>
      <c r="P15" s="9" t="s">
        <v>50</v>
      </c>
      <c r="Q15" s="11" t="s">
        <v>51</v>
      </c>
      <c r="R15" s="10">
        <v>13</v>
      </c>
      <c r="S15" s="9" t="s">
        <v>53</v>
      </c>
      <c r="T15" s="9" t="s">
        <v>52</v>
      </c>
    </row>
    <row r="16" spans="1:20" s="21" customFormat="1" ht="21.75" customHeight="1" x14ac:dyDescent="0.25">
      <c r="A16" s="113"/>
      <c r="B16" s="114" t="s">
        <v>57</v>
      </c>
      <c r="C16" s="146">
        <f>SUM(C17:C19)</f>
        <v>6</v>
      </c>
      <c r="D16" s="146">
        <f t="shared" ref="D16:T16" si="0">SUM(D17:D19)</f>
        <v>2</v>
      </c>
      <c r="E16" s="146">
        <f t="shared" si="0"/>
        <v>4</v>
      </c>
      <c r="F16" s="146">
        <f t="shared" si="0"/>
        <v>1</v>
      </c>
      <c r="G16" s="146">
        <f t="shared" si="0"/>
        <v>0</v>
      </c>
      <c r="H16" s="146">
        <f t="shared" si="0"/>
        <v>5.2290000000000001</v>
      </c>
      <c r="I16" s="146">
        <f t="shared" si="0"/>
        <v>4.9800000000000004</v>
      </c>
      <c r="J16" s="146">
        <f t="shared" si="0"/>
        <v>0.249</v>
      </c>
      <c r="K16" s="146">
        <f t="shared" si="0"/>
        <v>1</v>
      </c>
      <c r="L16" s="146">
        <f t="shared" si="0"/>
        <v>0.05</v>
      </c>
      <c r="M16" s="146">
        <f t="shared" si="0"/>
        <v>0.15</v>
      </c>
      <c r="N16" s="146">
        <f t="shared" si="0"/>
        <v>0.35</v>
      </c>
      <c r="O16" s="146">
        <f t="shared" si="0"/>
        <v>176</v>
      </c>
      <c r="P16" s="146">
        <f t="shared" si="0"/>
        <v>44268.23863636364</v>
      </c>
      <c r="Q16" s="146">
        <f t="shared" si="0"/>
        <v>66402.357954545456</v>
      </c>
      <c r="R16" s="146">
        <f t="shared" si="0"/>
        <v>40</v>
      </c>
      <c r="S16" s="146">
        <f t="shared" si="0"/>
        <v>1416583.6363636365</v>
      </c>
      <c r="T16" s="146">
        <f t="shared" si="0"/>
        <v>2124875.4545454546</v>
      </c>
    </row>
    <row r="17" spans="1:20" ht="24" customHeight="1" x14ac:dyDescent="0.25">
      <c r="A17" s="14">
        <v>1</v>
      </c>
      <c r="B17" s="82" t="s">
        <v>42</v>
      </c>
      <c r="C17" s="72">
        <f>D17+E17</f>
        <v>6</v>
      </c>
      <c r="D17" s="71">
        <v>2</v>
      </c>
      <c r="E17" s="22">
        <v>4</v>
      </c>
      <c r="F17" s="22">
        <v>1</v>
      </c>
      <c r="G17" s="22" t="s">
        <v>43</v>
      </c>
      <c r="H17" s="57">
        <f>I17+J17</f>
        <v>5.2290000000000001</v>
      </c>
      <c r="I17" s="58">
        <v>4.9800000000000004</v>
      </c>
      <c r="J17" s="84">
        <v>0.249</v>
      </c>
      <c r="K17" s="59">
        <v>1</v>
      </c>
      <c r="L17" s="59">
        <v>0.05</v>
      </c>
      <c r="M17" s="60">
        <v>0.15</v>
      </c>
      <c r="N17" s="61">
        <v>0.35</v>
      </c>
      <c r="O17" s="22">
        <f>40*4.4</f>
        <v>176</v>
      </c>
      <c r="P17" s="32">
        <f>H17*1490000/O17</f>
        <v>44268.23863636364</v>
      </c>
      <c r="Q17" s="32">
        <f>H17*1490000*(1+M17+N17)/O17</f>
        <v>66402.357954545456</v>
      </c>
      <c r="R17" s="32">
        <v>40</v>
      </c>
      <c r="S17" s="32">
        <f>P17*0.2*R17*4</f>
        <v>1416583.6363636365</v>
      </c>
      <c r="T17" s="32">
        <f>Q17*0.2*R17*4</f>
        <v>2124875.4545454546</v>
      </c>
    </row>
    <row r="18" spans="1:20" ht="24" customHeight="1" x14ac:dyDescent="0.25">
      <c r="A18" s="14"/>
      <c r="B18" s="82" t="s">
        <v>56</v>
      </c>
      <c r="C18" s="13"/>
      <c r="D18" s="13"/>
      <c r="E18" s="22"/>
      <c r="F18" s="22"/>
      <c r="G18" s="22"/>
      <c r="H18" s="57"/>
      <c r="I18" s="58"/>
      <c r="J18" s="58"/>
      <c r="K18" s="59"/>
      <c r="L18" s="59"/>
      <c r="M18" s="62"/>
      <c r="N18" s="61"/>
      <c r="O18" s="22"/>
      <c r="P18" s="32"/>
      <c r="Q18" s="32"/>
      <c r="R18" s="32"/>
      <c r="S18" s="32"/>
      <c r="T18" s="32"/>
    </row>
    <row r="19" spans="1:20" ht="24" customHeight="1" x14ac:dyDescent="0.25">
      <c r="A19" s="115"/>
      <c r="B19" s="116"/>
      <c r="C19" s="117"/>
      <c r="D19" s="117"/>
      <c r="E19" s="24"/>
      <c r="F19" s="24"/>
      <c r="G19" s="24"/>
      <c r="H19" s="118"/>
      <c r="I19" s="119"/>
      <c r="J19" s="119"/>
      <c r="K19" s="120"/>
      <c r="L19" s="120"/>
      <c r="M19" s="121"/>
      <c r="N19" s="121"/>
      <c r="O19" s="24"/>
      <c r="P19" s="39"/>
      <c r="Q19" s="39"/>
      <c r="R19" s="39"/>
      <c r="S19" s="39"/>
      <c r="T19" s="39"/>
    </row>
    <row r="20" spans="1:20" s="28" customFormat="1" ht="21" customHeight="1" x14ac:dyDescent="0.25">
      <c r="A20" s="124" t="s">
        <v>21</v>
      </c>
      <c r="B20" s="125" t="s">
        <v>58</v>
      </c>
      <c r="C20" s="126">
        <f t="shared" ref="C20:T20" si="1">SUM(C21:C22)</f>
        <v>4</v>
      </c>
      <c r="D20" s="127">
        <f t="shared" si="1"/>
        <v>3</v>
      </c>
      <c r="E20" s="127">
        <f t="shared" si="1"/>
        <v>1</v>
      </c>
      <c r="F20" s="127">
        <f t="shared" si="1"/>
        <v>1</v>
      </c>
      <c r="G20" s="127">
        <f t="shared" si="1"/>
        <v>0</v>
      </c>
      <c r="H20" s="127">
        <f t="shared" si="1"/>
        <v>3.66</v>
      </c>
      <c r="I20" s="127">
        <f t="shared" si="1"/>
        <v>3.66</v>
      </c>
      <c r="J20" s="127">
        <f t="shared" si="1"/>
        <v>0</v>
      </c>
      <c r="K20" s="127">
        <f t="shared" si="1"/>
        <v>0</v>
      </c>
      <c r="L20" s="127">
        <f t="shared" si="1"/>
        <v>0</v>
      </c>
      <c r="M20" s="127">
        <f t="shared" si="1"/>
        <v>0.15</v>
      </c>
      <c r="N20" s="127">
        <f t="shared" si="1"/>
        <v>0.35</v>
      </c>
      <c r="O20" s="127">
        <f t="shared" si="1"/>
        <v>101</v>
      </c>
      <c r="P20" s="127">
        <f t="shared" si="1"/>
        <v>53994.059405940592</v>
      </c>
      <c r="Q20" s="127">
        <f t="shared" si="1"/>
        <v>80991.089108910892</v>
      </c>
      <c r="R20" s="127">
        <f t="shared" si="1"/>
        <v>40</v>
      </c>
      <c r="S20" s="127">
        <f t="shared" si="1"/>
        <v>1727809.9009900992</v>
      </c>
      <c r="T20" s="127">
        <f t="shared" si="1"/>
        <v>2591714.8514851485</v>
      </c>
    </row>
    <row r="21" spans="1:20" s="17" customFormat="1" ht="18.75" customHeight="1" x14ac:dyDescent="0.25">
      <c r="A21" s="20">
        <v>1</v>
      </c>
      <c r="B21" s="82" t="s">
        <v>46</v>
      </c>
      <c r="C21" s="72">
        <f>D21+E21</f>
        <v>4</v>
      </c>
      <c r="D21" s="71">
        <v>3</v>
      </c>
      <c r="E21" s="33">
        <v>1</v>
      </c>
      <c r="F21" s="33">
        <v>1</v>
      </c>
      <c r="G21" s="33" t="s">
        <v>44</v>
      </c>
      <c r="H21" s="50">
        <f>I21+J21</f>
        <v>3.66</v>
      </c>
      <c r="I21" s="51">
        <v>3.66</v>
      </c>
      <c r="J21" s="51"/>
      <c r="K21" s="63"/>
      <c r="L21" s="63"/>
      <c r="M21" s="56">
        <v>0.15</v>
      </c>
      <c r="N21" s="53">
        <v>0.35</v>
      </c>
      <c r="O21" s="34">
        <v>101</v>
      </c>
      <c r="P21" s="32">
        <f>H21*1490000/O21</f>
        <v>53994.059405940592</v>
      </c>
      <c r="Q21" s="32">
        <f>H21*1490000*(1+M21+N21)/O21</f>
        <v>80991.089108910892</v>
      </c>
      <c r="R21" s="35">
        <v>40</v>
      </c>
      <c r="S21" s="32">
        <f>P21*0.2*R21*4</f>
        <v>1727809.9009900992</v>
      </c>
      <c r="T21" s="32">
        <f t="shared" ref="T21" si="2">Q21*0.2*R21*4</f>
        <v>2591714.8514851485</v>
      </c>
    </row>
    <row r="22" spans="1:20" s="17" customFormat="1" ht="18.75" customHeight="1" x14ac:dyDescent="0.25">
      <c r="A22" s="20"/>
      <c r="B22" s="82" t="s">
        <v>55</v>
      </c>
      <c r="C22" s="13"/>
      <c r="D22" s="70"/>
      <c r="E22" s="23"/>
      <c r="F22" s="23"/>
      <c r="G22" s="23"/>
      <c r="H22" s="50"/>
      <c r="I22" s="51"/>
      <c r="J22" s="51"/>
      <c r="K22" s="54"/>
      <c r="L22" s="54"/>
      <c r="M22" s="52"/>
      <c r="N22" s="55"/>
      <c r="O22" s="34"/>
      <c r="P22" s="32"/>
      <c r="Q22" s="32"/>
      <c r="R22" s="35"/>
      <c r="S22" s="32"/>
      <c r="T22" s="32"/>
    </row>
    <row r="23" spans="1:20" s="17" customFormat="1" ht="18.75" customHeight="1" x14ac:dyDescent="0.25">
      <c r="A23" s="128"/>
      <c r="B23" s="116"/>
      <c r="C23" s="117"/>
      <c r="D23" s="129"/>
      <c r="E23" s="130"/>
      <c r="F23" s="130"/>
      <c r="G23" s="130"/>
      <c r="H23" s="131"/>
      <c r="I23" s="132"/>
      <c r="J23" s="133"/>
      <c r="K23" s="134"/>
      <c r="L23" s="134"/>
      <c r="M23" s="135"/>
      <c r="N23" s="136"/>
      <c r="O23" s="137"/>
      <c r="P23" s="39"/>
      <c r="Q23" s="39"/>
      <c r="R23" s="138"/>
      <c r="S23" s="39"/>
      <c r="T23" s="39"/>
    </row>
    <row r="24" spans="1:20" s="21" customFormat="1" ht="18.75" customHeight="1" x14ac:dyDescent="0.25">
      <c r="A24" s="139" t="s">
        <v>22</v>
      </c>
      <c r="B24" s="140" t="s">
        <v>59</v>
      </c>
      <c r="C24" s="147">
        <f t="shared" ref="C24:T24" si="3">SUM(C25:C26)</f>
        <v>3</v>
      </c>
      <c r="D24" s="147">
        <f t="shared" si="3"/>
        <v>2</v>
      </c>
      <c r="E24" s="147">
        <f t="shared" si="3"/>
        <v>1</v>
      </c>
      <c r="F24" s="147">
        <f t="shared" si="3"/>
        <v>1</v>
      </c>
      <c r="G24" s="147">
        <f t="shared" si="3"/>
        <v>0</v>
      </c>
      <c r="H24" s="147">
        <f t="shared" si="3"/>
        <v>5.2290000000000001</v>
      </c>
      <c r="I24" s="147">
        <f t="shared" si="3"/>
        <v>4.9800000000000004</v>
      </c>
      <c r="J24" s="147">
        <f t="shared" si="3"/>
        <v>0.249</v>
      </c>
      <c r="K24" s="147">
        <f t="shared" si="3"/>
        <v>1</v>
      </c>
      <c r="L24" s="147">
        <f t="shared" si="3"/>
        <v>0.05</v>
      </c>
      <c r="M24" s="147">
        <f t="shared" si="3"/>
        <v>0.3</v>
      </c>
      <c r="N24" s="147">
        <f t="shared" si="3"/>
        <v>0.3</v>
      </c>
      <c r="O24" s="147">
        <f t="shared" si="3"/>
        <v>84</v>
      </c>
      <c r="P24" s="147">
        <f t="shared" si="3"/>
        <v>92752.5</v>
      </c>
      <c r="Q24" s="147">
        <f t="shared" si="3"/>
        <v>148404</v>
      </c>
      <c r="R24" s="147">
        <f t="shared" si="3"/>
        <v>15</v>
      </c>
      <c r="S24" s="147">
        <f t="shared" si="3"/>
        <v>1113030</v>
      </c>
      <c r="T24" s="147">
        <f t="shared" si="3"/>
        <v>1780848.0000000002</v>
      </c>
    </row>
    <row r="25" spans="1:20" ht="18.75" customHeight="1" x14ac:dyDescent="0.25">
      <c r="A25" s="26">
        <v>1</v>
      </c>
      <c r="B25" s="83" t="s">
        <v>47</v>
      </c>
      <c r="C25" s="72">
        <f>D25+E25</f>
        <v>3</v>
      </c>
      <c r="D25" s="71">
        <v>2</v>
      </c>
      <c r="E25" s="22">
        <v>1</v>
      </c>
      <c r="F25" s="22">
        <v>1</v>
      </c>
      <c r="G25" s="22" t="s">
        <v>45</v>
      </c>
      <c r="H25" s="29">
        <f>I25+J25</f>
        <v>5.2290000000000001</v>
      </c>
      <c r="I25" s="29">
        <v>4.9800000000000004</v>
      </c>
      <c r="J25" s="75">
        <v>0.249</v>
      </c>
      <c r="K25" s="22">
        <v>1</v>
      </c>
      <c r="L25" s="22">
        <v>0.05</v>
      </c>
      <c r="M25" s="18">
        <v>0.3</v>
      </c>
      <c r="N25" s="31">
        <v>0.3</v>
      </c>
      <c r="O25" s="22">
        <v>84</v>
      </c>
      <c r="P25" s="32">
        <f>H25*1490000/O25</f>
        <v>92752.5</v>
      </c>
      <c r="Q25" s="32">
        <f>H25*1490000*(1+M25+N25)/O25</f>
        <v>148404</v>
      </c>
      <c r="R25" s="32">
        <v>15</v>
      </c>
      <c r="S25" s="32">
        <f t="shared" ref="S25" si="4">P25*0.2*R25*4</f>
        <v>1113030</v>
      </c>
      <c r="T25" s="32">
        <f t="shared" ref="T25" si="5">Q25*0.2*R25*4</f>
        <v>1780848.0000000002</v>
      </c>
    </row>
    <row r="26" spans="1:20" ht="18.75" customHeight="1" x14ac:dyDescent="0.25">
      <c r="A26" s="26">
        <v>2</v>
      </c>
      <c r="B26" s="83" t="s">
        <v>54</v>
      </c>
      <c r="C26" s="19"/>
      <c r="D26" s="19"/>
      <c r="E26" s="22"/>
      <c r="F26" s="22"/>
      <c r="G26" s="22"/>
      <c r="H26" s="29"/>
      <c r="I26" s="49"/>
      <c r="J26" s="30"/>
      <c r="K26" s="22"/>
      <c r="L26" s="22"/>
      <c r="M26" s="18"/>
      <c r="N26" s="31"/>
      <c r="O26" s="22"/>
      <c r="P26" s="32"/>
      <c r="Q26" s="32"/>
      <c r="R26" s="32"/>
      <c r="S26" s="32"/>
      <c r="T26" s="32"/>
    </row>
    <row r="27" spans="1:20" ht="21" customHeight="1" x14ac:dyDescent="0.25">
      <c r="A27" s="27"/>
      <c r="B27" s="46"/>
      <c r="C27" s="46"/>
      <c r="D27" s="46"/>
      <c r="E27" s="24"/>
      <c r="F27" s="24"/>
      <c r="G27" s="24"/>
      <c r="H27" s="36"/>
      <c r="I27" s="36"/>
      <c r="J27" s="37"/>
      <c r="K27" s="24"/>
      <c r="L27" s="24"/>
      <c r="M27" s="38"/>
      <c r="N27" s="38"/>
      <c r="O27" s="24"/>
      <c r="P27" s="39"/>
      <c r="Q27" s="39"/>
      <c r="R27" s="39"/>
      <c r="S27" s="39"/>
      <c r="T27" s="39"/>
    </row>
    <row r="28" spans="1:20" ht="10.5" customHeight="1" x14ac:dyDescent="0.25"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8.75" x14ac:dyDescent="0.25">
      <c r="A29" s="67"/>
      <c r="B29" s="67"/>
      <c r="C29" s="67"/>
      <c r="D29" s="67"/>
      <c r="E29" s="67"/>
      <c r="F29" s="67"/>
      <c r="G29" s="67"/>
      <c r="H29" s="67"/>
      <c r="J29" s="69"/>
      <c r="K29" s="69"/>
      <c r="L29" s="69"/>
      <c r="M29" s="69"/>
      <c r="N29" s="69"/>
      <c r="O29" s="69"/>
      <c r="P29" s="67"/>
      <c r="Q29" s="80" t="s">
        <v>64</v>
      </c>
      <c r="R29" s="67"/>
      <c r="S29" s="67"/>
      <c r="T29" s="67"/>
    </row>
    <row r="30" spans="1:20" ht="18.75" x14ac:dyDescent="0.25">
      <c r="B30" s="68"/>
      <c r="C30" s="68"/>
      <c r="D30" s="76" t="s">
        <v>66</v>
      </c>
      <c r="E30" s="68"/>
      <c r="F30" s="68"/>
      <c r="G30" s="68"/>
      <c r="H30" s="68"/>
      <c r="K30" s="68"/>
      <c r="L30" s="68"/>
      <c r="M30" s="68"/>
      <c r="N30" s="68"/>
      <c r="O30" s="68"/>
      <c r="P30" s="67"/>
      <c r="Q30" s="76" t="s">
        <v>65</v>
      </c>
      <c r="R30" s="67"/>
      <c r="S30" s="67"/>
      <c r="T30" s="67"/>
    </row>
    <row r="31" spans="1:20" ht="18.75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18.75" x14ac:dyDescent="0.2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7"/>
      <c r="R32" s="67"/>
      <c r="S32" s="67"/>
      <c r="T32" s="67"/>
    </row>
    <row r="33" spans="1:20" ht="35.1" customHeight="1" x14ac:dyDescent="0.25"/>
    <row r="34" spans="1:20" ht="35.1" customHeight="1" x14ac:dyDescent="0.25">
      <c r="A34" s="79" t="s">
        <v>60</v>
      </c>
    </row>
    <row r="35" spans="1:20" ht="26.1" customHeight="1" x14ac:dyDescent="0.25">
      <c r="A35" s="67"/>
      <c r="B35" s="86" t="s">
        <v>69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1:20" ht="36.75" customHeight="1" x14ac:dyDescent="0.25">
      <c r="B36" s="86" t="s">
        <v>62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1:20" ht="26.25" customHeight="1" x14ac:dyDescent="0.25">
      <c r="B37" s="67" t="s">
        <v>73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</sheetData>
  <mergeCells count="30">
    <mergeCell ref="O7:O14"/>
    <mergeCell ref="P7:T7"/>
    <mergeCell ref="P8:Q8"/>
    <mergeCell ref="R8:R14"/>
    <mergeCell ref="I8:I14"/>
    <mergeCell ref="J8:J14"/>
    <mergeCell ref="K8:L8"/>
    <mergeCell ref="K9:K14"/>
    <mergeCell ref="L9:L14"/>
    <mergeCell ref="D7:E7"/>
    <mergeCell ref="D8:D14"/>
    <mergeCell ref="E8:E14"/>
    <mergeCell ref="M7:M14"/>
    <mergeCell ref="N7:N14"/>
    <mergeCell ref="B36:T36"/>
    <mergeCell ref="S8:T8"/>
    <mergeCell ref="A4:T4"/>
    <mergeCell ref="B5:O5"/>
    <mergeCell ref="A7:A14"/>
    <mergeCell ref="B7:B14"/>
    <mergeCell ref="F7:F14"/>
    <mergeCell ref="G7:G14"/>
    <mergeCell ref="H7:L7"/>
    <mergeCell ref="P9:P14"/>
    <mergeCell ref="Q9:Q14"/>
    <mergeCell ref="S9:S14"/>
    <mergeCell ref="T9:T14"/>
    <mergeCell ref="H8:H14"/>
    <mergeCell ref="B35:T35"/>
    <mergeCell ref="C7:C14"/>
  </mergeCells>
  <printOptions horizontalCentered="1"/>
  <pageMargins left="0.25" right="0.25" top="0.25" bottom="0.25" header="0.05" footer="0.2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opLeftCell="B10" zoomScale="80" zoomScaleNormal="80" workbookViewId="0">
      <selection activeCell="N27" sqref="N27"/>
    </sheetView>
  </sheetViews>
  <sheetFormatPr defaultColWidth="9.140625" defaultRowHeight="15" x14ac:dyDescent="0.25"/>
  <cols>
    <col min="1" max="1" width="4.85546875" style="3" customWidth="1"/>
    <col min="2" max="2" width="27.140625" style="3" customWidth="1"/>
    <col min="3" max="3" width="8.28515625" style="3" customWidth="1"/>
    <col min="4" max="4" width="10.140625" style="3" customWidth="1"/>
    <col min="5" max="7" width="8.7109375" style="3" customWidth="1"/>
    <col min="8" max="8" width="11.5703125" style="3" customWidth="1"/>
    <col min="9" max="9" width="11.140625" style="3" customWidth="1"/>
    <col min="10" max="10" width="8.42578125" style="3" customWidth="1"/>
    <col min="11" max="11" width="10.5703125" style="3" customWidth="1"/>
    <col min="12" max="12" width="11.7109375" style="3" customWidth="1"/>
    <col min="13" max="13" width="9.5703125" style="3" customWidth="1"/>
    <col min="14" max="14" width="8" style="3" customWidth="1"/>
    <col min="15" max="15" width="9.42578125" style="3" customWidth="1"/>
    <col min="16" max="16" width="14.42578125" style="3" customWidth="1"/>
    <col min="17" max="17" width="14.7109375" style="3" customWidth="1"/>
    <col min="18" max="18" width="10.42578125" style="3" customWidth="1"/>
    <col min="19" max="19" width="20.140625" style="3" customWidth="1"/>
    <col min="20" max="20" width="18.85546875" style="3" customWidth="1"/>
    <col min="21" max="16384" width="9.140625" style="3"/>
  </cols>
  <sheetData>
    <row r="1" spans="1:20" s="44" customFormat="1" ht="17.25" x14ac:dyDescent="0.3">
      <c r="A1" s="45" t="s">
        <v>24</v>
      </c>
      <c r="B1" s="41"/>
      <c r="C1" s="41"/>
      <c r="D1" s="41"/>
      <c r="E1" s="41"/>
      <c r="F1" s="41"/>
      <c r="G1" s="41"/>
      <c r="H1" s="42"/>
      <c r="I1" s="42"/>
      <c r="J1" s="43"/>
      <c r="K1" s="43"/>
      <c r="L1" s="43"/>
      <c r="M1" s="43"/>
      <c r="N1" s="73" t="s">
        <v>25</v>
      </c>
      <c r="O1" s="73"/>
      <c r="P1" s="43"/>
      <c r="Q1" s="43"/>
      <c r="R1" s="43"/>
      <c r="S1" s="108"/>
      <c r="T1" s="108"/>
    </row>
    <row r="2" spans="1:20" s="44" customFormat="1" ht="17.25" x14ac:dyDescent="0.3">
      <c r="A2" s="45" t="s">
        <v>29</v>
      </c>
      <c r="B2" s="45"/>
      <c r="C2" s="45"/>
      <c r="D2" s="45"/>
      <c r="E2" s="45"/>
      <c r="F2" s="45"/>
      <c r="G2" s="45"/>
      <c r="H2" s="42"/>
      <c r="I2" s="42"/>
      <c r="J2" s="43"/>
      <c r="K2" s="43"/>
      <c r="L2" s="43"/>
      <c r="M2" s="43"/>
      <c r="N2" s="74" t="s">
        <v>26</v>
      </c>
      <c r="O2" s="74"/>
      <c r="P2" s="43"/>
      <c r="Q2" s="43"/>
      <c r="R2" s="43"/>
      <c r="S2" s="109"/>
      <c r="T2" s="109"/>
    </row>
    <row r="3" spans="1:20" ht="15.75" x14ac:dyDescent="0.25">
      <c r="A3" s="40"/>
      <c r="B3" s="40"/>
      <c r="C3" s="40"/>
      <c r="D3" s="40"/>
      <c r="E3" s="40"/>
      <c r="F3" s="40"/>
      <c r="G3" s="40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4"/>
    </row>
    <row r="4" spans="1:20" ht="44.1" customHeight="1" x14ac:dyDescent="0.3">
      <c r="A4" s="89" t="s">
        <v>72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16.5" hidden="1" x14ac:dyDescent="0.25">
      <c r="A5" s="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20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</row>
    <row r="7" spans="1:20" ht="49.5" customHeight="1" x14ac:dyDescent="0.25">
      <c r="A7" s="91" t="s">
        <v>0</v>
      </c>
      <c r="B7" s="91" t="s">
        <v>30</v>
      </c>
      <c r="C7" s="98" t="s">
        <v>35</v>
      </c>
      <c r="D7" s="101" t="s">
        <v>11</v>
      </c>
      <c r="E7" s="102"/>
      <c r="F7" s="91" t="s">
        <v>1</v>
      </c>
      <c r="G7" s="91" t="s">
        <v>27</v>
      </c>
      <c r="H7" s="94" t="s">
        <v>2</v>
      </c>
      <c r="I7" s="95"/>
      <c r="J7" s="95"/>
      <c r="K7" s="95"/>
      <c r="L7" s="96"/>
      <c r="M7" s="98" t="s">
        <v>3</v>
      </c>
      <c r="N7" s="91" t="s">
        <v>4</v>
      </c>
      <c r="O7" s="91" t="s">
        <v>5</v>
      </c>
      <c r="P7" s="103" t="s">
        <v>61</v>
      </c>
      <c r="Q7" s="104"/>
      <c r="R7" s="104"/>
      <c r="S7" s="104"/>
      <c r="T7" s="104"/>
    </row>
    <row r="8" spans="1:20" ht="97.5" customHeight="1" x14ac:dyDescent="0.25">
      <c r="A8" s="92"/>
      <c r="B8" s="92"/>
      <c r="C8" s="99"/>
      <c r="D8" s="91" t="s">
        <v>39</v>
      </c>
      <c r="E8" s="91" t="s">
        <v>40</v>
      </c>
      <c r="F8" s="92"/>
      <c r="G8" s="92"/>
      <c r="H8" s="97" t="s">
        <v>8</v>
      </c>
      <c r="I8" s="97" t="s">
        <v>9</v>
      </c>
      <c r="J8" s="97" t="s">
        <v>10</v>
      </c>
      <c r="K8" s="101" t="s">
        <v>11</v>
      </c>
      <c r="L8" s="102"/>
      <c r="M8" s="99"/>
      <c r="N8" s="92"/>
      <c r="O8" s="92"/>
      <c r="P8" s="87" t="s">
        <v>6</v>
      </c>
      <c r="Q8" s="88"/>
      <c r="R8" s="106" t="s">
        <v>7</v>
      </c>
      <c r="S8" s="87" t="s">
        <v>41</v>
      </c>
      <c r="T8" s="88"/>
    </row>
    <row r="9" spans="1:20" ht="15.75" customHeight="1" x14ac:dyDescent="0.25">
      <c r="A9" s="92"/>
      <c r="B9" s="92"/>
      <c r="C9" s="99"/>
      <c r="D9" s="92"/>
      <c r="E9" s="92"/>
      <c r="F9" s="92"/>
      <c r="G9" s="92"/>
      <c r="H9" s="97"/>
      <c r="I9" s="97"/>
      <c r="J9" s="97"/>
      <c r="K9" s="91" t="s">
        <v>12</v>
      </c>
      <c r="L9" s="91" t="s">
        <v>13</v>
      </c>
      <c r="M9" s="99"/>
      <c r="N9" s="92"/>
      <c r="O9" s="92"/>
      <c r="P9" s="97" t="s">
        <v>14</v>
      </c>
      <c r="Q9" s="97" t="s">
        <v>15</v>
      </c>
      <c r="R9" s="106"/>
      <c r="S9" s="97" t="s">
        <v>14</v>
      </c>
      <c r="T9" s="97" t="s">
        <v>15</v>
      </c>
    </row>
    <row r="10" spans="1:20" ht="15.75" customHeight="1" x14ac:dyDescent="0.25">
      <c r="A10" s="92"/>
      <c r="B10" s="92"/>
      <c r="C10" s="99"/>
      <c r="D10" s="92"/>
      <c r="E10" s="92"/>
      <c r="F10" s="92"/>
      <c r="G10" s="92"/>
      <c r="H10" s="97"/>
      <c r="I10" s="97"/>
      <c r="J10" s="97"/>
      <c r="K10" s="92"/>
      <c r="L10" s="92"/>
      <c r="M10" s="99"/>
      <c r="N10" s="92"/>
      <c r="O10" s="92"/>
      <c r="P10" s="97"/>
      <c r="Q10" s="97"/>
      <c r="R10" s="106"/>
      <c r="S10" s="97"/>
      <c r="T10" s="97"/>
    </row>
    <row r="11" spans="1:20" ht="15.75" customHeight="1" x14ac:dyDescent="0.25">
      <c r="A11" s="92"/>
      <c r="B11" s="92"/>
      <c r="C11" s="99"/>
      <c r="D11" s="92"/>
      <c r="E11" s="92"/>
      <c r="F11" s="92"/>
      <c r="G11" s="92"/>
      <c r="H11" s="97"/>
      <c r="I11" s="97"/>
      <c r="J11" s="97"/>
      <c r="K11" s="92"/>
      <c r="L11" s="92"/>
      <c r="M11" s="99"/>
      <c r="N11" s="92"/>
      <c r="O11" s="92"/>
      <c r="P11" s="97"/>
      <c r="Q11" s="97"/>
      <c r="R11" s="106"/>
      <c r="S11" s="97"/>
      <c r="T11" s="97"/>
    </row>
    <row r="12" spans="1:20" ht="15.75" customHeight="1" x14ac:dyDescent="0.25">
      <c r="A12" s="92"/>
      <c r="B12" s="92"/>
      <c r="C12" s="99"/>
      <c r="D12" s="92"/>
      <c r="E12" s="92"/>
      <c r="F12" s="92"/>
      <c r="G12" s="92"/>
      <c r="H12" s="97"/>
      <c r="I12" s="97"/>
      <c r="J12" s="97"/>
      <c r="K12" s="92"/>
      <c r="L12" s="92"/>
      <c r="M12" s="99"/>
      <c r="N12" s="92"/>
      <c r="O12" s="92"/>
      <c r="P12" s="97"/>
      <c r="Q12" s="97"/>
      <c r="R12" s="106"/>
      <c r="S12" s="97"/>
      <c r="T12" s="97"/>
    </row>
    <row r="13" spans="1:20" ht="15.75" customHeight="1" x14ac:dyDescent="0.25">
      <c r="A13" s="92"/>
      <c r="B13" s="92"/>
      <c r="C13" s="99"/>
      <c r="D13" s="92"/>
      <c r="E13" s="92"/>
      <c r="F13" s="92"/>
      <c r="G13" s="92"/>
      <c r="H13" s="97"/>
      <c r="I13" s="97"/>
      <c r="J13" s="97"/>
      <c r="K13" s="92"/>
      <c r="L13" s="92"/>
      <c r="M13" s="99"/>
      <c r="N13" s="92"/>
      <c r="O13" s="92"/>
      <c r="P13" s="97"/>
      <c r="Q13" s="97"/>
      <c r="R13" s="106"/>
      <c r="S13" s="97"/>
      <c r="T13" s="97"/>
    </row>
    <row r="14" spans="1:20" ht="39" customHeight="1" x14ac:dyDescent="0.25">
      <c r="A14" s="93"/>
      <c r="B14" s="93"/>
      <c r="C14" s="100"/>
      <c r="D14" s="93"/>
      <c r="E14" s="93"/>
      <c r="F14" s="93"/>
      <c r="G14" s="93"/>
      <c r="H14" s="97"/>
      <c r="I14" s="97"/>
      <c r="J14" s="97"/>
      <c r="K14" s="93"/>
      <c r="L14" s="93"/>
      <c r="M14" s="100"/>
      <c r="N14" s="93"/>
      <c r="O14" s="93"/>
      <c r="P14" s="97"/>
      <c r="Q14" s="97"/>
      <c r="R14" s="107"/>
      <c r="S14" s="97"/>
      <c r="T14" s="97"/>
    </row>
    <row r="15" spans="1:20" ht="25.5" x14ac:dyDescent="0.25">
      <c r="A15" s="6" t="s">
        <v>36</v>
      </c>
      <c r="B15" s="7" t="s">
        <v>37</v>
      </c>
      <c r="C15" s="6" t="s">
        <v>38</v>
      </c>
      <c r="D15" s="7">
        <v>2</v>
      </c>
      <c r="E15" s="7">
        <v>3</v>
      </c>
      <c r="F15" s="7">
        <v>4</v>
      </c>
      <c r="G15" s="7"/>
      <c r="H15" s="7" t="s">
        <v>16</v>
      </c>
      <c r="I15" s="6">
        <v>6</v>
      </c>
      <c r="J15" s="8" t="s">
        <v>23</v>
      </c>
      <c r="K15" s="6" t="s">
        <v>17</v>
      </c>
      <c r="L15" s="6" t="s">
        <v>18</v>
      </c>
      <c r="M15" s="6">
        <v>8</v>
      </c>
      <c r="N15" s="6">
        <v>9</v>
      </c>
      <c r="O15" s="9">
        <v>10</v>
      </c>
      <c r="P15" s="9" t="s">
        <v>50</v>
      </c>
      <c r="Q15" s="11" t="s">
        <v>51</v>
      </c>
      <c r="R15" s="10">
        <v>13</v>
      </c>
      <c r="S15" s="9" t="s">
        <v>19</v>
      </c>
      <c r="T15" s="9" t="s">
        <v>20</v>
      </c>
    </row>
    <row r="16" spans="1:20" ht="20.25" customHeight="1" x14ac:dyDescent="0.25">
      <c r="A16" s="15"/>
      <c r="B16" s="16"/>
      <c r="C16" s="16"/>
      <c r="D16" s="16"/>
      <c r="E16" s="47"/>
      <c r="F16" s="47"/>
      <c r="G16" s="47"/>
      <c r="H16" s="64"/>
      <c r="I16" s="64"/>
      <c r="J16" s="64"/>
      <c r="K16" s="64"/>
      <c r="L16" s="64"/>
      <c r="M16" s="65"/>
      <c r="N16" s="81"/>
      <c r="O16" s="66"/>
      <c r="P16" s="47"/>
      <c r="Q16" s="47"/>
      <c r="R16" s="47"/>
      <c r="S16" s="47"/>
      <c r="T16" s="47"/>
    </row>
    <row r="17" spans="1:20" s="21" customFormat="1" ht="21.75" customHeight="1" x14ac:dyDescent="0.25">
      <c r="A17" s="12"/>
      <c r="B17" s="13" t="s">
        <v>57</v>
      </c>
      <c r="C17" s="143">
        <f t="shared" ref="C17:T17" si="0">SUM(C18:C19)</f>
        <v>5</v>
      </c>
      <c r="D17" s="143">
        <f t="shared" si="0"/>
        <v>3</v>
      </c>
      <c r="E17" s="143">
        <f t="shared" si="0"/>
        <v>2</v>
      </c>
      <c r="F17" s="143">
        <f t="shared" si="0"/>
        <v>1</v>
      </c>
      <c r="G17" s="143">
        <f t="shared" si="0"/>
        <v>0</v>
      </c>
      <c r="H17" s="143">
        <f t="shared" si="0"/>
        <v>3.33</v>
      </c>
      <c r="I17" s="143">
        <f t="shared" si="0"/>
        <v>3.33</v>
      </c>
      <c r="J17" s="143">
        <f t="shared" si="0"/>
        <v>0</v>
      </c>
      <c r="K17" s="143">
        <f t="shared" si="0"/>
        <v>0</v>
      </c>
      <c r="L17" s="143">
        <f t="shared" si="0"/>
        <v>0</v>
      </c>
      <c r="M17" s="143">
        <f t="shared" si="0"/>
        <v>0.1</v>
      </c>
      <c r="N17" s="143">
        <f t="shared" si="0"/>
        <v>0.35</v>
      </c>
      <c r="O17" s="143">
        <f t="shared" si="0"/>
        <v>176</v>
      </c>
      <c r="P17" s="144">
        <f t="shared" si="0"/>
        <v>28191.477272727272</v>
      </c>
      <c r="Q17" s="144">
        <f t="shared" si="0"/>
        <v>40877.642045454551</v>
      </c>
      <c r="R17" s="143">
        <f t="shared" si="0"/>
        <v>40</v>
      </c>
      <c r="S17" s="144">
        <f t="shared" si="0"/>
        <v>1127659.0909090911</v>
      </c>
      <c r="T17" s="144">
        <f t="shared" si="0"/>
        <v>1635105.6818181821</v>
      </c>
    </row>
    <row r="18" spans="1:20" ht="24" customHeight="1" x14ac:dyDescent="0.25">
      <c r="A18" s="14">
        <v>1</v>
      </c>
      <c r="B18" s="82" t="s">
        <v>31</v>
      </c>
      <c r="C18" s="72">
        <f>D18+E18</f>
        <v>5</v>
      </c>
      <c r="D18" s="71">
        <v>3</v>
      </c>
      <c r="E18" s="22">
        <v>2</v>
      </c>
      <c r="F18" s="22">
        <v>1</v>
      </c>
      <c r="G18" s="22" t="s">
        <v>32</v>
      </c>
      <c r="H18" s="57">
        <f>I18+J18</f>
        <v>3.33</v>
      </c>
      <c r="I18" s="58">
        <v>3.33</v>
      </c>
      <c r="J18" s="58"/>
      <c r="K18" s="59"/>
      <c r="L18" s="59"/>
      <c r="M18" s="60">
        <v>0.1</v>
      </c>
      <c r="N18" s="61">
        <v>0.35</v>
      </c>
      <c r="O18" s="22">
        <f>40*4.4</f>
        <v>176</v>
      </c>
      <c r="P18" s="48">
        <f>H18*1490000/O18</f>
        <v>28191.477272727272</v>
      </c>
      <c r="Q18" s="48">
        <f>H18*1490000*(1+M18+N18)/O18</f>
        <v>40877.642045454551</v>
      </c>
      <c r="R18" s="32">
        <f>200/5</f>
        <v>40</v>
      </c>
      <c r="S18" s="32">
        <f>P18*0.2*R18*5</f>
        <v>1127659.0909090911</v>
      </c>
      <c r="T18" s="32">
        <f>Q18*0.2*R18*5</f>
        <v>1635105.6818181821</v>
      </c>
    </row>
    <row r="19" spans="1:20" ht="24" customHeight="1" x14ac:dyDescent="0.25">
      <c r="A19" s="115"/>
      <c r="B19" s="116"/>
      <c r="C19" s="117"/>
      <c r="D19" s="117"/>
      <c r="E19" s="24"/>
      <c r="F19" s="24"/>
      <c r="G19" s="24"/>
      <c r="H19" s="118"/>
      <c r="I19" s="119"/>
      <c r="J19" s="119"/>
      <c r="K19" s="120"/>
      <c r="L19" s="120"/>
      <c r="M19" s="121"/>
      <c r="N19" s="121"/>
      <c r="O19" s="24"/>
      <c r="P19" s="142"/>
      <c r="Q19" s="142"/>
      <c r="R19" s="39"/>
      <c r="S19" s="39"/>
      <c r="T19" s="39"/>
    </row>
    <row r="20" spans="1:20" s="28" customFormat="1" ht="21" customHeight="1" x14ac:dyDescent="0.25">
      <c r="A20" s="111" t="s">
        <v>21</v>
      </c>
      <c r="B20" s="112" t="s">
        <v>58</v>
      </c>
      <c r="C20" s="141">
        <f t="shared" ref="C20:T20" si="1">SUM(C21:C23)</f>
        <v>3</v>
      </c>
      <c r="D20" s="141">
        <f t="shared" si="1"/>
        <v>1</v>
      </c>
      <c r="E20" s="141">
        <f t="shared" si="1"/>
        <v>2</v>
      </c>
      <c r="F20" s="141">
        <f t="shared" si="1"/>
        <v>1</v>
      </c>
      <c r="G20" s="141">
        <f t="shared" si="1"/>
        <v>0</v>
      </c>
      <c r="H20" s="141">
        <f t="shared" si="1"/>
        <v>3.66</v>
      </c>
      <c r="I20" s="141">
        <f t="shared" si="1"/>
        <v>3.66</v>
      </c>
      <c r="J20" s="141">
        <f t="shared" si="1"/>
        <v>0</v>
      </c>
      <c r="K20" s="141">
        <f t="shared" si="1"/>
        <v>0</v>
      </c>
      <c r="L20" s="141">
        <f t="shared" si="1"/>
        <v>0</v>
      </c>
      <c r="M20" s="141">
        <f t="shared" si="1"/>
        <v>0.15</v>
      </c>
      <c r="N20" s="141">
        <f t="shared" si="1"/>
        <v>0.35</v>
      </c>
      <c r="O20" s="141">
        <f t="shared" si="1"/>
        <v>101</v>
      </c>
      <c r="P20" s="141">
        <f t="shared" si="1"/>
        <v>53994.059405940592</v>
      </c>
      <c r="Q20" s="141">
        <f t="shared" si="1"/>
        <v>80991.089108910892</v>
      </c>
      <c r="R20" s="141">
        <f t="shared" si="1"/>
        <v>60</v>
      </c>
      <c r="S20" s="141">
        <f t="shared" si="1"/>
        <v>3239643.5643564356</v>
      </c>
      <c r="T20" s="141">
        <f t="shared" si="1"/>
        <v>4859465.3465346536</v>
      </c>
    </row>
    <row r="21" spans="1:20" s="17" customFormat="1" ht="18.75" customHeight="1" x14ac:dyDescent="0.25">
      <c r="A21" s="20">
        <v>1</v>
      </c>
      <c r="B21" s="82" t="s">
        <v>48</v>
      </c>
      <c r="C21" s="72">
        <f>D21+E21</f>
        <v>3</v>
      </c>
      <c r="D21" s="71">
        <v>1</v>
      </c>
      <c r="E21" s="33">
        <v>2</v>
      </c>
      <c r="F21" s="33">
        <v>1</v>
      </c>
      <c r="G21" s="33" t="s">
        <v>33</v>
      </c>
      <c r="H21" s="50">
        <f>I21+J21</f>
        <v>3.66</v>
      </c>
      <c r="I21" s="51">
        <v>3.66</v>
      </c>
      <c r="J21" s="51"/>
      <c r="K21" s="63"/>
      <c r="L21" s="63"/>
      <c r="M21" s="56">
        <v>0.15</v>
      </c>
      <c r="N21" s="53">
        <v>0.35</v>
      </c>
      <c r="O21" s="34">
        <v>101</v>
      </c>
      <c r="P21" s="48">
        <f>H21*1490000/O21</f>
        <v>53994.059405940592</v>
      </c>
      <c r="Q21" s="48">
        <f>H21*1490000*(1+M21+N21)/O21</f>
        <v>80991.089108910892</v>
      </c>
      <c r="R21" s="35">
        <v>60</v>
      </c>
      <c r="S21" s="32">
        <f t="shared" ref="S21" si="2">P21*0.2*R21*5</f>
        <v>3239643.5643564356</v>
      </c>
      <c r="T21" s="32">
        <f>Q21*0.2*R21*5</f>
        <v>4859465.3465346536</v>
      </c>
    </row>
    <row r="22" spans="1:20" s="17" customFormat="1" ht="18.75" customHeight="1" x14ac:dyDescent="0.25">
      <c r="A22" s="20"/>
      <c r="B22" s="82"/>
      <c r="C22" s="13"/>
      <c r="D22" s="70"/>
      <c r="E22" s="23"/>
      <c r="F22" s="23"/>
      <c r="G22" s="23"/>
      <c r="H22" s="50"/>
      <c r="I22" s="51"/>
      <c r="J22" s="51"/>
      <c r="K22" s="54"/>
      <c r="L22" s="54"/>
      <c r="M22" s="52"/>
      <c r="N22" s="55"/>
      <c r="O22" s="34"/>
      <c r="P22" s="48"/>
      <c r="Q22" s="48"/>
      <c r="R22" s="35"/>
      <c r="S22" s="32"/>
      <c r="T22" s="32"/>
    </row>
    <row r="23" spans="1:20" s="17" customFormat="1" ht="18.75" customHeight="1" x14ac:dyDescent="0.25">
      <c r="A23" s="128"/>
      <c r="B23" s="116"/>
      <c r="C23" s="117"/>
      <c r="D23" s="129"/>
      <c r="E23" s="130"/>
      <c r="F23" s="130"/>
      <c r="G23" s="130"/>
      <c r="H23" s="131"/>
      <c r="I23" s="132"/>
      <c r="J23" s="133"/>
      <c r="K23" s="134"/>
      <c r="L23" s="134"/>
      <c r="M23" s="135"/>
      <c r="N23" s="136"/>
      <c r="O23" s="137"/>
      <c r="P23" s="142"/>
      <c r="Q23" s="142"/>
      <c r="R23" s="138"/>
      <c r="S23" s="39"/>
      <c r="T23" s="39"/>
    </row>
    <row r="24" spans="1:20" s="21" customFormat="1" ht="18.75" customHeight="1" x14ac:dyDescent="0.25">
      <c r="A24" s="122" t="s">
        <v>22</v>
      </c>
      <c r="B24" s="123" t="s">
        <v>59</v>
      </c>
      <c r="C24" s="145">
        <f t="shared" ref="C24:T24" si="3">SUM(C25:C26)</f>
        <v>4</v>
      </c>
      <c r="D24" s="145">
        <f t="shared" si="3"/>
        <v>1</v>
      </c>
      <c r="E24" s="145">
        <f t="shared" si="3"/>
        <v>3</v>
      </c>
      <c r="F24" s="145">
        <f t="shared" si="3"/>
        <v>1</v>
      </c>
      <c r="G24" s="145">
        <f t="shared" si="3"/>
        <v>0</v>
      </c>
      <c r="H24" s="145">
        <f t="shared" si="3"/>
        <v>5.2290000000000001</v>
      </c>
      <c r="I24" s="145">
        <f t="shared" si="3"/>
        <v>4.9800000000000004</v>
      </c>
      <c r="J24" s="145">
        <f t="shared" si="3"/>
        <v>0.249</v>
      </c>
      <c r="K24" s="145">
        <f t="shared" si="3"/>
        <v>1</v>
      </c>
      <c r="L24" s="145">
        <f t="shared" si="3"/>
        <v>0.05</v>
      </c>
      <c r="M24" s="145">
        <f t="shared" si="3"/>
        <v>0.3</v>
      </c>
      <c r="N24" s="145">
        <f t="shared" si="3"/>
        <v>0.3</v>
      </c>
      <c r="O24" s="145">
        <f t="shared" si="3"/>
        <v>84</v>
      </c>
      <c r="P24" s="145">
        <f t="shared" si="3"/>
        <v>92752.5</v>
      </c>
      <c r="Q24" s="145">
        <f t="shared" si="3"/>
        <v>148404</v>
      </c>
      <c r="R24" s="145">
        <f t="shared" si="3"/>
        <v>20</v>
      </c>
      <c r="S24" s="145">
        <f t="shared" si="3"/>
        <v>1855050</v>
      </c>
      <c r="T24" s="145">
        <f t="shared" si="3"/>
        <v>2968080</v>
      </c>
    </row>
    <row r="25" spans="1:20" ht="18.75" customHeight="1" x14ac:dyDescent="0.25">
      <c r="A25" s="26">
        <v>1</v>
      </c>
      <c r="B25" s="83" t="s">
        <v>49</v>
      </c>
      <c r="C25" s="72">
        <f>D25+E25</f>
        <v>4</v>
      </c>
      <c r="D25" s="71">
        <v>1</v>
      </c>
      <c r="E25" s="22">
        <v>3</v>
      </c>
      <c r="F25" s="22">
        <v>1</v>
      </c>
      <c r="G25" s="22" t="s">
        <v>34</v>
      </c>
      <c r="H25" s="29">
        <f>I25+J25</f>
        <v>5.2290000000000001</v>
      </c>
      <c r="I25" s="29">
        <v>4.9800000000000004</v>
      </c>
      <c r="J25" s="85">
        <v>0.249</v>
      </c>
      <c r="K25" s="22">
        <v>1</v>
      </c>
      <c r="L25" s="22">
        <v>0.05</v>
      </c>
      <c r="M25" s="18">
        <v>0.3</v>
      </c>
      <c r="N25" s="31">
        <v>0.3</v>
      </c>
      <c r="O25" s="22">
        <v>84</v>
      </c>
      <c r="P25" s="48">
        <f>H25*1490000/O25</f>
        <v>92752.5</v>
      </c>
      <c r="Q25" s="48">
        <f>H25*1490000*(1+M25+N25)/O25</f>
        <v>148404</v>
      </c>
      <c r="R25" s="32">
        <v>20</v>
      </c>
      <c r="S25" s="32">
        <f t="shared" ref="S25" si="4">P25*0.2*R25*5</f>
        <v>1855050</v>
      </c>
      <c r="T25" s="32">
        <f t="shared" ref="T25" si="5">Q25*0.2*R25*5</f>
        <v>2968080</v>
      </c>
    </row>
    <row r="26" spans="1:20" ht="18.75" customHeight="1" x14ac:dyDescent="0.25">
      <c r="A26" s="26"/>
      <c r="B26" s="83"/>
      <c r="C26" s="19"/>
      <c r="D26" s="19"/>
      <c r="E26" s="22"/>
      <c r="F26" s="22"/>
      <c r="G26" s="22"/>
      <c r="H26" s="29"/>
      <c r="I26" s="49"/>
      <c r="J26" s="30"/>
      <c r="K26" s="22"/>
      <c r="L26" s="22"/>
      <c r="M26" s="18"/>
      <c r="N26" s="31"/>
      <c r="O26" s="22"/>
      <c r="P26" s="48"/>
      <c r="Q26" s="48"/>
      <c r="R26" s="32"/>
      <c r="S26" s="32"/>
      <c r="T26" s="32"/>
    </row>
    <row r="27" spans="1:20" ht="21" customHeight="1" x14ac:dyDescent="0.25">
      <c r="A27" s="27"/>
      <c r="B27" s="46"/>
      <c r="C27" s="46"/>
      <c r="D27" s="46"/>
      <c r="E27" s="24"/>
      <c r="F27" s="24"/>
      <c r="G27" s="24"/>
      <c r="H27" s="36"/>
      <c r="I27" s="36"/>
      <c r="J27" s="37"/>
      <c r="K27" s="24"/>
      <c r="L27" s="24"/>
      <c r="M27" s="38"/>
      <c r="N27" s="38"/>
      <c r="O27" s="24"/>
      <c r="P27" s="39"/>
      <c r="Q27" s="39"/>
      <c r="R27" s="39"/>
      <c r="S27" s="39"/>
      <c r="T27" s="39"/>
    </row>
    <row r="28" spans="1:20" x14ac:dyDescent="0.25"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8.75" x14ac:dyDescent="0.25">
      <c r="A29" s="67"/>
      <c r="B29" s="67"/>
      <c r="C29" s="67"/>
      <c r="D29" s="67"/>
      <c r="E29" s="67"/>
      <c r="F29" s="67"/>
      <c r="G29" s="67"/>
      <c r="H29" s="67"/>
      <c r="J29" s="69"/>
      <c r="K29" s="69"/>
      <c r="L29" s="69"/>
      <c r="M29" s="69"/>
      <c r="N29" s="69"/>
      <c r="O29" s="69"/>
      <c r="P29" s="67"/>
      <c r="Q29" s="80" t="s">
        <v>64</v>
      </c>
      <c r="R29" s="67"/>
      <c r="S29" s="67"/>
      <c r="T29" s="67"/>
    </row>
    <row r="30" spans="1:20" ht="18.75" x14ac:dyDescent="0.25">
      <c r="A30" s="68"/>
      <c r="B30" s="68"/>
      <c r="C30" s="68"/>
      <c r="D30" s="68"/>
      <c r="E30" s="68"/>
      <c r="F30" s="68"/>
      <c r="G30" s="68"/>
      <c r="H30" s="76" t="s">
        <v>66</v>
      </c>
      <c r="I30" s="68"/>
      <c r="J30" s="68"/>
      <c r="K30" s="68"/>
      <c r="L30" s="68"/>
      <c r="M30" s="68"/>
      <c r="N30" s="68"/>
      <c r="O30" s="68"/>
      <c r="P30" s="68"/>
      <c r="Q30" s="76" t="s">
        <v>65</v>
      </c>
      <c r="R30" s="67"/>
      <c r="S30" s="67"/>
      <c r="T30" s="67"/>
    </row>
    <row r="31" spans="1:20" ht="18.75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67"/>
      <c r="R31" s="67"/>
      <c r="S31" s="67"/>
      <c r="T31" s="67"/>
    </row>
    <row r="32" spans="1:20" ht="18.75" x14ac:dyDescent="0.25">
      <c r="A32" s="67"/>
      <c r="B32" s="67" t="s">
        <v>60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7"/>
      <c r="R32" s="67"/>
      <c r="S32" s="67"/>
      <c r="T32" s="67"/>
    </row>
    <row r="33" spans="1:20" ht="25.5" customHeight="1" x14ac:dyDescent="0.25">
      <c r="A33" s="67"/>
      <c r="B33" s="67" t="s">
        <v>70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67"/>
      <c r="R33" s="67"/>
      <c r="S33" s="67"/>
      <c r="T33" s="67"/>
    </row>
    <row r="34" spans="1:20" ht="45.95" customHeight="1" x14ac:dyDescent="0.25">
      <c r="A34" s="67"/>
      <c r="B34" s="86" t="s">
        <v>62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1:20" ht="27.6" customHeight="1" x14ac:dyDescent="0.25">
      <c r="A35" s="67"/>
      <c r="B35" s="67" t="s">
        <v>73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67"/>
      <c r="R35" s="67"/>
      <c r="S35" s="67"/>
      <c r="T35" s="67"/>
    </row>
    <row r="36" spans="1:20" ht="18.75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8"/>
      <c r="Q36" s="67"/>
      <c r="R36" s="67"/>
      <c r="S36" s="67"/>
      <c r="T36" s="67"/>
    </row>
    <row r="37" spans="1:20" ht="18.75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67"/>
      <c r="R37" s="67"/>
      <c r="S37" s="67"/>
      <c r="T37" s="67"/>
    </row>
  </sheetData>
  <mergeCells count="31">
    <mergeCell ref="P8:Q8"/>
    <mergeCell ref="R8:R14"/>
    <mergeCell ref="K9:K14"/>
    <mergeCell ref="L9:L14"/>
    <mergeCell ref="P9:P14"/>
    <mergeCell ref="Q9:Q14"/>
    <mergeCell ref="A7:A14"/>
    <mergeCell ref="B7:B14"/>
    <mergeCell ref="F7:F14"/>
    <mergeCell ref="H7:L7"/>
    <mergeCell ref="G7:G14"/>
    <mergeCell ref="C7:C14"/>
    <mergeCell ref="D7:E7"/>
    <mergeCell ref="D8:D14"/>
    <mergeCell ref="E8:E14"/>
    <mergeCell ref="B34:T34"/>
    <mergeCell ref="A4:T4"/>
    <mergeCell ref="S1:T1"/>
    <mergeCell ref="S2:T2"/>
    <mergeCell ref="T9:T14"/>
    <mergeCell ref="O7:O14"/>
    <mergeCell ref="P7:T7"/>
    <mergeCell ref="H8:H14"/>
    <mergeCell ref="B5:S5"/>
    <mergeCell ref="M7:M14"/>
    <mergeCell ref="N7:N14"/>
    <mergeCell ref="S8:T8"/>
    <mergeCell ref="J8:J14"/>
    <mergeCell ref="K8:L8"/>
    <mergeCell ref="I8:I14"/>
    <mergeCell ref="S9:S14"/>
  </mergeCells>
  <printOptions horizontalCentered="1"/>
  <pageMargins left="0.2" right="0.2" top="0.5" bottom="0.25" header="0.3" footer="0.0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HKII 20-21</vt:lpstr>
      <vt:lpstr>HKI 21-22</vt:lpstr>
      <vt:lpstr>'HKI 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ntmlinh</dc:creator>
  <cp:lastModifiedBy>Admin</cp:lastModifiedBy>
  <cp:lastPrinted>2021-12-02T03:10:55Z</cp:lastPrinted>
  <dcterms:created xsi:type="dcterms:W3CDTF">2019-08-27T08:06:51Z</dcterms:created>
  <dcterms:modified xsi:type="dcterms:W3CDTF">2021-12-02T03:34:52Z</dcterms:modified>
</cp:coreProperties>
</file>